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95" windowHeight="9120" tabRatio="888" firstSheet="1" activeTab="10"/>
  </bookViews>
  <sheets>
    <sheet name="Cons Assets" sheetId="1" r:id="rId1"/>
    <sheet name="Cons Liab" sheetId="2" r:id="rId2"/>
    <sheet name="Con Stmt Oper" sheetId="3" r:id="rId3"/>
    <sheet name="Con Stmt Eq" sheetId="4" r:id="rId4"/>
    <sheet name="Con Stmt CF" sheetId="5" r:id="rId5"/>
    <sheet name="CF pg 2" sheetId="6" r:id="rId6"/>
    <sheet name="CF wkst" sheetId="7" r:id="rId7"/>
    <sheet name="CY Cons BS" sheetId="8" r:id="rId8"/>
    <sheet name="PY Cons BS " sheetId="9" r:id="rId9"/>
    <sheet name="CY Cons IS" sheetId="10" r:id="rId10"/>
    <sheet name="PY Cons IS" sheetId="11" r:id="rId11"/>
    <sheet name="note 3" sheetId="12" r:id="rId12"/>
    <sheet name="note 4 pt 1" sheetId="13" r:id="rId13"/>
    <sheet name="note 4 pt 2" sheetId="14" r:id="rId14"/>
    <sheet name="note 5" sheetId="15" r:id="rId15"/>
    <sheet name="note 6" sheetId="16" r:id="rId16"/>
    <sheet name="note 7" sheetId="17" r:id="rId17"/>
    <sheet name="note 9" sheetId="18" r:id="rId18"/>
    <sheet name="note 10" sheetId="19" r:id="rId19"/>
    <sheet name="note 11" sheetId="20" r:id="rId20"/>
    <sheet name="note 12" sheetId="21" r:id="rId21"/>
    <sheet name="note 13" sheetId="22" r:id="rId22"/>
    <sheet name="note 14" sheetId="23" r:id="rId23"/>
    <sheet name="note 15" sheetId="24" r:id="rId24"/>
    <sheet name="note 16" sheetId="25" r:id="rId25"/>
    <sheet name="note 17" sheetId="26" r:id="rId26"/>
    <sheet name="note 18" sheetId="27" r:id="rId27"/>
  </sheets>
  <definedNames>
    <definedName name="_xlnm.Print_Area" localSheetId="6">'CF wkst'!$A$4:$W$69</definedName>
    <definedName name="_xlnm.Print_Area" localSheetId="4">'Con Stmt CF'!$A$1:$I$50</definedName>
    <definedName name="_xlnm.Print_Area" localSheetId="2">'Con Stmt Oper'!$A$1:$J$70</definedName>
    <definedName name="_xlnm.Print_Area" localSheetId="0">'Cons Assets'!$A$1:$G$42</definedName>
    <definedName name="_xlnm.Print_Area" localSheetId="1">'Cons Liab'!$A$1:$H$42</definedName>
    <definedName name="_xlnm.Print_Area" localSheetId="7">'CY Cons BS'!$A$1:$K$61</definedName>
    <definedName name="_xlnm.Print_Area" localSheetId="9">'CY Cons IS'!$A$1:$K$72</definedName>
    <definedName name="_xlnm.Print_Area" localSheetId="8">'PY Cons BS '!$A$1:$K$61</definedName>
    <definedName name="_xlnm.Print_Area" localSheetId="10">'PY Cons IS'!$A$1:$K$72</definedName>
  </definedNames>
  <calcPr fullCalcOnLoad="1"/>
</workbook>
</file>

<file path=xl/sharedStrings.xml><?xml version="1.0" encoding="utf-8"?>
<sst xmlns="http://schemas.openxmlformats.org/spreadsheetml/2006/main" count="1788" uniqueCount="529">
  <si>
    <t>Consolidated Balance Sheets</t>
  </si>
  <si>
    <t>Assets</t>
  </si>
  <si>
    <t>Cash and due from banks</t>
  </si>
  <si>
    <t>$</t>
  </si>
  <si>
    <t>Cash and cash equivalents</t>
  </si>
  <si>
    <t xml:space="preserve"> </t>
  </si>
  <si>
    <t>Other real estate owned</t>
  </si>
  <si>
    <t>Accrued interest receivable</t>
  </si>
  <si>
    <t>Other assets</t>
  </si>
  <si>
    <t>Total assets</t>
  </si>
  <si>
    <t>Liabilities</t>
  </si>
  <si>
    <t>Noninterest-bearing demand</t>
  </si>
  <si>
    <t>Money market and savings</t>
  </si>
  <si>
    <t>Time, $100,000 and over</t>
  </si>
  <si>
    <t>Total deposits</t>
  </si>
  <si>
    <t>Accrued interest payable</t>
  </si>
  <si>
    <t>Other liabilities</t>
  </si>
  <si>
    <t>Total liabilities</t>
  </si>
  <si>
    <t>Stockholders' Equity</t>
  </si>
  <si>
    <t>Additional paid-in capital</t>
  </si>
  <si>
    <t>Retained earnings</t>
  </si>
  <si>
    <t>Total stockholders' equity</t>
  </si>
  <si>
    <t>Total liabilities and stockholders' equity</t>
  </si>
  <si>
    <t>Interest income</t>
  </si>
  <si>
    <t>Interest and fees on loans</t>
  </si>
  <si>
    <t>Interest on investment securities - taxable</t>
  </si>
  <si>
    <t>Interest on federal funds sold</t>
  </si>
  <si>
    <t>Interest expense</t>
  </si>
  <si>
    <t>Interest on deposits</t>
  </si>
  <si>
    <t>Net interest income</t>
  </si>
  <si>
    <t>Net interest income after provision for loan losses</t>
  </si>
  <si>
    <t>Other income</t>
  </si>
  <si>
    <t>Service fees</t>
  </si>
  <si>
    <t>Other</t>
  </si>
  <si>
    <t>Other expense</t>
  </si>
  <si>
    <t>Salaries and employee benefits</t>
  </si>
  <si>
    <t>Income before income taxes</t>
  </si>
  <si>
    <t>Net income</t>
  </si>
  <si>
    <t>Consolidated Statements of Changes in Stockholders' Equity</t>
  </si>
  <si>
    <t>Common</t>
  </si>
  <si>
    <t>Stock</t>
  </si>
  <si>
    <t>Paid-in</t>
  </si>
  <si>
    <t>Retained</t>
  </si>
  <si>
    <t>Capital</t>
  </si>
  <si>
    <t>Earnings</t>
  </si>
  <si>
    <t>Total</t>
  </si>
  <si>
    <t>Comprehensive income</t>
  </si>
  <si>
    <t>Total comprehensive income</t>
  </si>
  <si>
    <t>Consolidated Statements of Cash Flows</t>
  </si>
  <si>
    <t>Cash flows from operating activities:</t>
  </si>
  <si>
    <t>Adjustments to reconcile net income to net</t>
  </si>
  <si>
    <t xml:space="preserve">  cash provided by operating activities:</t>
  </si>
  <si>
    <t>Depreciation and amortization</t>
  </si>
  <si>
    <t>Provision for loan losses</t>
  </si>
  <si>
    <t>Change in:</t>
  </si>
  <si>
    <t>Cash flows from investing activities:</t>
  </si>
  <si>
    <t>Net change in loans</t>
  </si>
  <si>
    <t>Purchase of premises and equipment</t>
  </si>
  <si>
    <t>Cash flows from financing activities:</t>
  </si>
  <si>
    <t>Net change in demand and savings deposits</t>
  </si>
  <si>
    <t>Net change in time deposits</t>
  </si>
  <si>
    <t>Cash and cash equivalents at beginning of year</t>
  </si>
  <si>
    <t>Cash and cash equivalents at end of year</t>
  </si>
  <si>
    <t xml:space="preserve">  Cash paid during the year for:</t>
  </si>
  <si>
    <t>Interest</t>
  </si>
  <si>
    <t>Income taxes</t>
  </si>
  <si>
    <t>Supplemental schedule of noncash investing</t>
  </si>
  <si>
    <t xml:space="preserve">  and financing activities:</t>
  </si>
  <si>
    <t>STATEMENT OF CASH FLOWS WORKSHEET</t>
  </si>
  <si>
    <t>ACCOUNT</t>
  </si>
  <si>
    <t>BALANCE</t>
  </si>
  <si>
    <t>OPERATING</t>
  </si>
  <si>
    <t>ACTIVITIES</t>
  </si>
  <si>
    <t>RECONCILIATION</t>
  </si>
  <si>
    <t>INVESTING</t>
  </si>
  <si>
    <t>RECEIPTS</t>
  </si>
  <si>
    <t xml:space="preserve">INVESTING </t>
  </si>
  <si>
    <t>PAYMENTS</t>
  </si>
  <si>
    <t>FINANCING</t>
  </si>
  <si>
    <t>TRANSFERS</t>
  </si>
  <si>
    <t>NET</t>
  </si>
  <si>
    <t>DIFFERENCE</t>
  </si>
  <si>
    <t>Investing, net</t>
  </si>
  <si>
    <t>Financing, net</t>
  </si>
  <si>
    <t>Deposits:</t>
  </si>
  <si>
    <t>DECEMBER 31, 2003 AND 2002</t>
  </si>
  <si>
    <t>TEXAS STAR BANK</t>
  </si>
  <si>
    <t>Data processing</t>
  </si>
  <si>
    <t>Other real estate and repossessed assets</t>
  </si>
  <si>
    <t>Gain on sale of loans</t>
  </si>
  <si>
    <t xml:space="preserve">  of available-for-sale investment securities</t>
  </si>
  <si>
    <t>Interest on notes payable</t>
  </si>
  <si>
    <t>Interest on federal funds purchased</t>
  </si>
  <si>
    <t>Purchase of available-for-sale investment securities</t>
  </si>
  <si>
    <t>Interest on other investments</t>
  </si>
  <si>
    <t>Goodwill</t>
  </si>
  <si>
    <t>Net proceeds from sales of other real estate owned</t>
  </si>
  <si>
    <t>Proceeds from notes payable and FHLB advances</t>
  </si>
  <si>
    <t>Gain on sale of securities</t>
  </si>
  <si>
    <t>Gain (loss) on sale of other real estate owned</t>
  </si>
  <si>
    <t>Purchase of other intangible assets</t>
  </si>
  <si>
    <t xml:space="preserve">Gain on sale of securities </t>
  </si>
  <si>
    <t>Net increase (decrease) in cash and cash equivalents</t>
  </si>
  <si>
    <t>Trust preferred payable</t>
  </si>
  <si>
    <t>Interest-bearing demand</t>
  </si>
  <si>
    <t>Time, less than $100,000</t>
  </si>
  <si>
    <t>Net change in interest bearing deposits in other banks</t>
  </si>
  <si>
    <t>Consolidating Balance Sheet</t>
  </si>
  <si>
    <t>Eliminating</t>
  </si>
  <si>
    <t>Consolidated</t>
  </si>
  <si>
    <t>Bancorporation</t>
  </si>
  <si>
    <t>Bank</t>
  </si>
  <si>
    <t>Entries</t>
  </si>
  <si>
    <t>Balance</t>
  </si>
  <si>
    <t>Interest-bearing deposits in other banks</t>
  </si>
  <si>
    <t>Loans, net</t>
  </si>
  <si>
    <t>Bank premises and equipment, net</t>
  </si>
  <si>
    <t>Investment in Bancorp Statutory Trust</t>
  </si>
  <si>
    <t>Liabilities and Stockholders' Equity</t>
  </si>
  <si>
    <t>Notes payable</t>
  </si>
  <si>
    <t>Stockholders' equity</t>
  </si>
  <si>
    <t>Common stock</t>
  </si>
  <si>
    <t>Total interest income</t>
  </si>
  <si>
    <t>Total interest expense</t>
  </si>
  <si>
    <t>Undistributed income from subsidiary</t>
  </si>
  <si>
    <t>Dividends from subsidiary</t>
  </si>
  <si>
    <t>Total other income</t>
  </si>
  <si>
    <t>Total other expense</t>
  </si>
  <si>
    <t xml:space="preserve">Income tax expense (benefit) </t>
  </si>
  <si>
    <t xml:space="preserve">Net income </t>
  </si>
  <si>
    <t>Other comprehensive income</t>
  </si>
  <si>
    <t>Unrealized gains on securities available-for-sale:</t>
  </si>
  <si>
    <t>Consolidated Statements of Income and Comprehensive Income</t>
  </si>
  <si>
    <t>Consolidating Statement of Income and Comprehensive Income</t>
  </si>
  <si>
    <t>Shareholder distributions</t>
  </si>
  <si>
    <t>Distributions to shareholders</t>
  </si>
  <si>
    <t>Intangible assets</t>
  </si>
  <si>
    <t>Gain on purchase</t>
  </si>
  <si>
    <t>Loss on sale of premises and equipment</t>
  </si>
  <si>
    <t>Bank owned life insurance</t>
  </si>
  <si>
    <t xml:space="preserve">Purchase of </t>
  </si>
  <si>
    <t>Assets acquired in bank acquisition</t>
  </si>
  <si>
    <t>Liabilities acquired in bank acquisition</t>
  </si>
  <si>
    <t>XYZ BANCORP, INC.  AND SUBSIDIARIES</t>
  </si>
  <si>
    <t>Federal funds sold</t>
  </si>
  <si>
    <t>Restricted Stock</t>
  </si>
  <si>
    <t xml:space="preserve">Investment in Subsidiary </t>
  </si>
  <si>
    <t>Bank Holding Co.</t>
  </si>
  <si>
    <t>Consolidating</t>
  </si>
  <si>
    <t>As of December 31, 20X2</t>
  </si>
  <si>
    <t xml:space="preserve">Investment securities available-for-sale at fair value </t>
  </si>
  <si>
    <t>Noninterest-bearing demand deposits</t>
  </si>
  <si>
    <t>Interest-bearing demand deposits</t>
  </si>
  <si>
    <t>Short term borrowings</t>
  </si>
  <si>
    <t>FHLB advances</t>
  </si>
  <si>
    <t>Junior Subordinated debentures</t>
  </si>
  <si>
    <t xml:space="preserve">Accrued interest payable </t>
  </si>
  <si>
    <t>As of December 31, 20X1</t>
  </si>
  <si>
    <t>For the Year Ended December 31, 20X2</t>
  </si>
  <si>
    <t>For the Year Ended December 31, 20X1</t>
  </si>
  <si>
    <t>Dividends</t>
  </si>
  <si>
    <t>Interest  on investment securities - non taxable</t>
  </si>
  <si>
    <t>Interest on short-term borrowings</t>
  </si>
  <si>
    <t>Interest on junior subordinated debentures</t>
  </si>
  <si>
    <t>Bank owned life insurance income</t>
  </si>
  <si>
    <t>Occupancy  and equipment expenses</t>
  </si>
  <si>
    <t>Other operating expenses</t>
  </si>
  <si>
    <t xml:space="preserve">Reclassification adjustment for gains realized, </t>
  </si>
  <si>
    <t>net of income taxes of $414,000 in 20X2</t>
  </si>
  <si>
    <t>net of income taxes of $196,000 in 20X2</t>
  </si>
  <si>
    <t>For the years ended December 31, 20X2 and 20X1</t>
  </si>
  <si>
    <t>Balance, January 01, 20X1</t>
  </si>
  <si>
    <t xml:space="preserve">Shares </t>
  </si>
  <si>
    <t>Outstanding</t>
  </si>
  <si>
    <t xml:space="preserve">Additional </t>
  </si>
  <si>
    <t>For the Years Ended December 31, 20X2 and 20X1</t>
  </si>
  <si>
    <t>20X2</t>
  </si>
  <si>
    <t>20X1</t>
  </si>
  <si>
    <t xml:space="preserve">Bank premises and equipment, net </t>
  </si>
  <si>
    <t xml:space="preserve">Investment securities available-for-sale, at fair value </t>
  </si>
  <si>
    <t>Common stock, per share value $0.01; 10,000,000  shares authorized;</t>
  </si>
  <si>
    <t>1,508,574 and 1,514,314 shares issued and outstanding, respectively</t>
  </si>
  <si>
    <t>Accumulated other comprehensive income</t>
  </si>
  <si>
    <t xml:space="preserve">Provision for loan losses </t>
  </si>
  <si>
    <t>Dividends declared on common stock, $0.10 per share</t>
  </si>
  <si>
    <t xml:space="preserve">Shares repurchased </t>
  </si>
  <si>
    <t>Shares issued under stock option transactions</t>
  </si>
  <si>
    <t>Compensation expense from stock option transactions</t>
  </si>
  <si>
    <t>Excess tax benefit from stock based awards</t>
  </si>
  <si>
    <t xml:space="preserve">Accumulated </t>
  </si>
  <si>
    <t xml:space="preserve">Other </t>
  </si>
  <si>
    <t xml:space="preserve">Comprehensive </t>
  </si>
  <si>
    <t>Income (Loss)</t>
  </si>
  <si>
    <t>Balance, December 31, 20X1</t>
  </si>
  <si>
    <t xml:space="preserve">   Accumulated Depreciation </t>
  </si>
  <si>
    <t xml:space="preserve">  Loans transferred to OREO</t>
  </si>
  <si>
    <t xml:space="preserve">  Net charge offs</t>
  </si>
  <si>
    <t xml:space="preserve">  Gain on the sale</t>
  </si>
  <si>
    <t xml:space="preserve">  ALLL</t>
  </si>
  <si>
    <t xml:space="preserve">  Gain (Loss) on sale of OREO</t>
  </si>
  <si>
    <t xml:space="preserve">  Reserve for OREO</t>
  </si>
  <si>
    <t>Loss on sale and writedowns of other real estate owned</t>
  </si>
  <si>
    <t>Stock based compensation expense</t>
  </si>
  <si>
    <t>Provision for other real estate owned</t>
  </si>
  <si>
    <t>Excess tax benefit from stock-based awards</t>
  </si>
  <si>
    <t>Redemption of restricted stock</t>
  </si>
  <si>
    <t>Purchase of bank owned life insurance</t>
  </si>
  <si>
    <t>Proceeds from sales, principal payments and maturities</t>
  </si>
  <si>
    <t>Net change in short term borrowings</t>
  </si>
  <si>
    <t>Proceeds from issuance of common stock</t>
  </si>
  <si>
    <t>Repurchase of common stock</t>
  </si>
  <si>
    <t>Dividends paid on common stock</t>
  </si>
  <si>
    <t>Transfer of loans to foreclosed properties</t>
  </si>
  <si>
    <t>Transfer of foreclosed properties to loans</t>
  </si>
  <si>
    <t>Bank premises and equipment</t>
  </si>
  <si>
    <t>Net premium amortization on investment securities</t>
  </si>
  <si>
    <t>Amortization on ivestment securities</t>
  </si>
  <si>
    <t xml:space="preserve">  Loss on sale of bank premises</t>
  </si>
  <si>
    <t xml:space="preserve">Deferred income tax benefit </t>
  </si>
  <si>
    <t>Proceeds from maturities , prepayments and calls of securities</t>
  </si>
  <si>
    <t>WITH IN A</t>
  </si>
  <si>
    <t>GROUP</t>
  </si>
  <si>
    <t xml:space="preserve">TRANSFERS </t>
  </si>
  <si>
    <t>BETWEEN</t>
  </si>
  <si>
    <t>GROUPS</t>
  </si>
  <si>
    <t>Gross</t>
  </si>
  <si>
    <t>Estimated</t>
  </si>
  <si>
    <t>Amortized</t>
  </si>
  <si>
    <t>Unrealized</t>
  </si>
  <si>
    <t>Fair</t>
  </si>
  <si>
    <t>Cost</t>
  </si>
  <si>
    <t>Value</t>
  </si>
  <si>
    <t>December 31, 20X2</t>
  </si>
  <si>
    <t>Gains</t>
  </si>
  <si>
    <t>Losses</t>
  </si>
  <si>
    <t>States and political subdivisions:</t>
  </si>
  <si>
    <t>Due after five years through ten years</t>
  </si>
  <si>
    <t>Due after ten years</t>
  </si>
  <si>
    <t xml:space="preserve">Small Business administration: </t>
  </si>
  <si>
    <t>Equity securities</t>
  </si>
  <si>
    <t>December 31, 20X1</t>
  </si>
  <si>
    <t xml:space="preserve">Unrealized losses </t>
  </si>
  <si>
    <t>Continuous unrealized losses existing for less than 12 months</t>
  </si>
  <si>
    <t xml:space="preserve">Fair value </t>
  </si>
  <si>
    <t xml:space="preserve">Total </t>
  </si>
  <si>
    <t>Residential mortgage-backed debt securities</t>
  </si>
  <si>
    <t>Total temporarily impaired securities</t>
  </si>
  <si>
    <t>Continuous unrealized losses existing for 12 months and greater</t>
  </si>
  <si>
    <t>Fedeal Home Loan Bank of Atlanta</t>
  </si>
  <si>
    <t xml:space="preserve">Federal Reserve Bank </t>
  </si>
  <si>
    <t>Atlantic Central Bankers Bank</t>
  </si>
  <si>
    <t>Commercial properties</t>
  </si>
  <si>
    <t>Residential properties</t>
  </si>
  <si>
    <t>Total real estate - mortgage</t>
  </si>
  <si>
    <t>Commercial and industrial</t>
  </si>
  <si>
    <t>Consumer</t>
  </si>
  <si>
    <t>Total loans</t>
  </si>
  <si>
    <t>Less allowance for loan losses</t>
  </si>
  <si>
    <t>Net loans</t>
  </si>
  <si>
    <t>Real estate - construction and land development</t>
  </si>
  <si>
    <t>Real estate - mortgage:</t>
  </si>
  <si>
    <t>Note 4:  Loans and Allowance for Loan Losses (table 1)</t>
  </si>
  <si>
    <t>Note 4:  Loans and Allowance for Loan Losses (table 2)</t>
  </si>
  <si>
    <t>Allowance for loan losses:</t>
  </si>
  <si>
    <t>Construction</t>
  </si>
  <si>
    <t>and Land</t>
  </si>
  <si>
    <t>Commercial</t>
  </si>
  <si>
    <t>Real Estate</t>
  </si>
  <si>
    <t>Residential</t>
  </si>
  <si>
    <t>and</t>
  </si>
  <si>
    <t>Industrial</t>
  </si>
  <si>
    <t>Beginning balance</t>
  </si>
  <si>
    <t>Charge-offs</t>
  </si>
  <si>
    <t>Recoveries</t>
  </si>
  <si>
    <t>Provisions</t>
  </si>
  <si>
    <t>Ending balance</t>
  </si>
  <si>
    <t>Loans:</t>
  </si>
  <si>
    <t xml:space="preserve">Ending balance:  individually </t>
  </si>
  <si>
    <t>evaluated for impairment</t>
  </si>
  <si>
    <t xml:space="preserve">Ending balance:  collectively </t>
  </si>
  <si>
    <t>Ending balance:  collectively</t>
  </si>
  <si>
    <t>Note 4:  Loans and Allowance for Loan Losses (table 3)</t>
  </si>
  <si>
    <t>Pass</t>
  </si>
  <si>
    <t>Special mention</t>
  </si>
  <si>
    <t>Note 4:  Loans and Allowance for Loan Losses (table 4)</t>
  </si>
  <si>
    <t>Note 4:  Loans and Allowance for Loan Losses (table 5)</t>
  </si>
  <si>
    <t>With no related allowance recorded:</t>
  </si>
  <si>
    <t>Construction and land development</t>
  </si>
  <si>
    <t>Commercial real estate</t>
  </si>
  <si>
    <t>Residential real estate</t>
  </si>
  <si>
    <t>With an allowance recorded:</t>
  </si>
  <si>
    <t>Grand Total</t>
  </si>
  <si>
    <t>Recorded</t>
  </si>
  <si>
    <t>Investment</t>
  </si>
  <si>
    <t>Development</t>
  </si>
  <si>
    <t>Substandard</t>
  </si>
  <si>
    <t>Unpaid</t>
  </si>
  <si>
    <t>Principal</t>
  </si>
  <si>
    <t>Related</t>
  </si>
  <si>
    <t>Allowance</t>
  </si>
  <si>
    <t>Average</t>
  </si>
  <si>
    <t>Income</t>
  </si>
  <si>
    <t>Recognized</t>
  </si>
  <si>
    <t>30-59</t>
  </si>
  <si>
    <t>Days Past</t>
  </si>
  <si>
    <t>Due</t>
  </si>
  <si>
    <t>60-89</t>
  </si>
  <si>
    <t>90 Days</t>
  </si>
  <si>
    <t>or Greater</t>
  </si>
  <si>
    <t>Total Past</t>
  </si>
  <si>
    <t>Current</t>
  </si>
  <si>
    <t>90 days or</t>
  </si>
  <si>
    <t>Greater</t>
  </si>
  <si>
    <t>and Still</t>
  </si>
  <si>
    <t>Accruing</t>
  </si>
  <si>
    <t>Note 4:  Loans and Allowance for Loan Losses (table 6)</t>
  </si>
  <si>
    <t>Note 4:  Loans and Allowance for Loan Losses (table 7)</t>
  </si>
  <si>
    <t>December 31,</t>
  </si>
  <si>
    <t>December</t>
  </si>
  <si>
    <t>31, 20X2</t>
  </si>
  <si>
    <t>Impaired performing loans:</t>
  </si>
  <si>
    <t>Total impaired performing loans</t>
  </si>
  <si>
    <t>Impaired nonperforming loans:</t>
  </si>
  <si>
    <t>Nonaccrual loans:</t>
  </si>
  <si>
    <t>Accruing troubled debt restructurings:</t>
  </si>
  <si>
    <t>Nonaccrual troubled debt restructurings:</t>
  </si>
  <si>
    <t>Total impaired nonperforming loans</t>
  </si>
  <si>
    <t>Total impaired loans</t>
  </si>
  <si>
    <t>31, 20X1</t>
  </si>
  <si>
    <t>Note 4:  Loans and Allowance for Loan Losses (table 8)</t>
  </si>
  <si>
    <t>Troubled debt restructurings:</t>
  </si>
  <si>
    <t>Number of</t>
  </si>
  <si>
    <t>Contracts</t>
  </si>
  <si>
    <t>Pre-</t>
  </si>
  <si>
    <t>modification</t>
  </si>
  <si>
    <t>Post-</t>
  </si>
  <si>
    <t>Land</t>
  </si>
  <si>
    <t>Less: accumulated depreciation</t>
  </si>
  <si>
    <t>Construction in progress</t>
  </si>
  <si>
    <t>Buildings</t>
  </si>
  <si>
    <t>Furniture and equipment</t>
  </si>
  <si>
    <t>Leasehold improvements</t>
  </si>
  <si>
    <t>and amortization</t>
  </si>
  <si>
    <t>Maturing in:</t>
  </si>
  <si>
    <t>20X3</t>
  </si>
  <si>
    <t>20X4</t>
  </si>
  <si>
    <t>20X5</t>
  </si>
  <si>
    <t>20X6</t>
  </si>
  <si>
    <t>20X7</t>
  </si>
  <si>
    <t>Certificates of</t>
  </si>
  <si>
    <t>Deposit</t>
  </si>
  <si>
    <t>NOW accounts</t>
  </si>
  <si>
    <t>Savings accounts</t>
  </si>
  <si>
    <t>Money market accounts</t>
  </si>
  <si>
    <t>Certificates of deposit</t>
  </si>
  <si>
    <t>$250,000 and over</t>
  </si>
  <si>
    <t>under $250,000</t>
  </si>
  <si>
    <t>Total outstanding at year-end</t>
  </si>
  <si>
    <t>Average amount outstanding during the year</t>
  </si>
  <si>
    <t>Maximum amount outstanding at any month-end</t>
  </si>
  <si>
    <t>Weighted-average interest rate at year-end</t>
  </si>
  <si>
    <t>Weighted-average interest rate during the year</t>
  </si>
  <si>
    <t>Years ending December 31</t>
  </si>
  <si>
    <t>Later years</t>
  </si>
  <si>
    <t>Options Issued</t>
  </si>
  <si>
    <t>Weighted-</t>
  </si>
  <si>
    <t>average</t>
  </si>
  <si>
    <t>Exercise Price</t>
  </si>
  <si>
    <t>Balance at December 31, 20X0</t>
  </si>
  <si>
    <t>Exercised</t>
  </si>
  <si>
    <t>Terminated</t>
  </si>
  <si>
    <t>Granted</t>
  </si>
  <si>
    <t>Balance at December 31, 20X1</t>
  </si>
  <si>
    <t>Balance at December 31, 20X2</t>
  </si>
  <si>
    <t>Exercisable at December 31, 20X2</t>
  </si>
  <si>
    <t>Note10:  Employee Benefit Plans (table 1)</t>
  </si>
  <si>
    <t>Note10:  Employee Benefit Plans (table 2)</t>
  </si>
  <si>
    <t>Exercisable options:</t>
  </si>
  <si>
    <t>Options outstanding</t>
  </si>
  <si>
    <t>Weighted-average exercise price</t>
  </si>
  <si>
    <t>Weighted-average remaining contractual life (months)</t>
  </si>
  <si>
    <t>Unexercisable options:</t>
  </si>
  <si>
    <t>Note10:  Employee Benefit Plans (table 3)</t>
  </si>
  <si>
    <t>Risk free interest rate of return</t>
  </si>
  <si>
    <t>Expected option life (months)</t>
  </si>
  <si>
    <t>Expected volatility</t>
  </si>
  <si>
    <t>Expected dividends</t>
  </si>
  <si>
    <t>Deferred tax assets:</t>
  </si>
  <si>
    <t>Allowance for loan losses</t>
  </si>
  <si>
    <t>Stock-based compensation</t>
  </si>
  <si>
    <t>Nonaccrual interest</t>
  </si>
  <si>
    <t>Reserve for foreclosed properties</t>
  </si>
  <si>
    <t>Alternative minimum tax carryover</t>
  </si>
  <si>
    <t>Total deferred tax assets</t>
  </si>
  <si>
    <t>Deferred tax liabilities:</t>
  </si>
  <si>
    <t>Unrealized gain on securities available-for-sale</t>
  </si>
  <si>
    <t>Depreciation</t>
  </si>
  <si>
    <t>Total deferred tax liabilities</t>
  </si>
  <si>
    <t>Net deferred tax assets</t>
  </si>
  <si>
    <t>Note 11:  Income Taxes (table 1)</t>
  </si>
  <si>
    <t>Note 11:  Income Taxes (table 2)</t>
  </si>
  <si>
    <t>Income before income tax</t>
  </si>
  <si>
    <t>Tax rate</t>
  </si>
  <si>
    <t>Income tax at statutory rate</t>
  </si>
  <si>
    <t>Increases (decreases) in tax resulting from:</t>
  </si>
  <si>
    <t>Tax exempt interest income</t>
  </si>
  <si>
    <t>State income taxes, net of federal income tax benefit</t>
  </si>
  <si>
    <t>Provision for income taxes</t>
  </si>
  <si>
    <t>Note 11:  Income Taxes (table 3)</t>
  </si>
  <si>
    <t>Taxes currently payable:</t>
  </si>
  <si>
    <t>Federal</t>
  </si>
  <si>
    <t>State</t>
  </si>
  <si>
    <t>Deferred tax (benefit) expense:</t>
  </si>
  <si>
    <t>Salaries</t>
  </si>
  <si>
    <t>Bonus</t>
  </si>
  <si>
    <t>Deferred personnel costs</t>
  </si>
  <si>
    <t>Payroll taxes</t>
  </si>
  <si>
    <t>Employee insurance</t>
  </si>
  <si>
    <t>Other employee benefits</t>
  </si>
  <si>
    <t>Rent</t>
  </si>
  <si>
    <t>Utilities</t>
  </si>
  <si>
    <t>Repairs and maintenance</t>
  </si>
  <si>
    <t>ATM expenses</t>
  </si>
  <si>
    <t>Other occupancy and equipment expenses</t>
  </si>
  <si>
    <t>Postage and supplies</t>
  </si>
  <si>
    <t>Advertising and promotion</t>
  </si>
  <si>
    <t>Provision for foreclosed properties</t>
  </si>
  <si>
    <t>FDIC insurance</t>
  </si>
  <si>
    <t>Legal</t>
  </si>
  <si>
    <t>Insurance</t>
  </si>
  <si>
    <t>Consulting</t>
  </si>
  <si>
    <t>Courier</t>
  </si>
  <si>
    <t>Audit fees</t>
  </si>
  <si>
    <t>Note 12:  Noninterest Expenses</t>
  </si>
  <si>
    <t>Note 13:  Shareholders' Equity</t>
  </si>
  <si>
    <t>Amount</t>
  </si>
  <si>
    <t>Ratio</t>
  </si>
  <si>
    <t>Actual</t>
  </si>
  <si>
    <t>For Capital</t>
  </si>
  <si>
    <t>Adequacy Purposes</t>
  </si>
  <si>
    <t>Minimum To Be Well</t>
  </si>
  <si>
    <t>Capitalized Under</t>
  </si>
  <si>
    <t>Prompt Corrective</t>
  </si>
  <si>
    <t>Action Provisions</t>
  </si>
  <si>
    <t>Common Equity Tier 1 Capital</t>
  </si>
  <si>
    <t>Company</t>
  </si>
  <si>
    <t>Tier 1 Capital (to Risk-</t>
  </si>
  <si>
    <t>Weighted Assets):</t>
  </si>
  <si>
    <t>(to Risk-Weighted Assets):</t>
  </si>
  <si>
    <t>Total Capital (to Risk-</t>
  </si>
  <si>
    <t>Tier 1 Capital (to Average</t>
  </si>
  <si>
    <t>N/A</t>
  </si>
  <si>
    <t>(Fair Value)</t>
  </si>
  <si>
    <t>(Level 1)</t>
  </si>
  <si>
    <t>(Level 2)</t>
  </si>
  <si>
    <t>(Level 3)</t>
  </si>
  <si>
    <t>Quoted Prices</t>
  </si>
  <si>
    <t>Inputs</t>
  </si>
  <si>
    <t>Observable</t>
  </si>
  <si>
    <t>Significant</t>
  </si>
  <si>
    <t>Unobservable</t>
  </si>
  <si>
    <t>Carrying</t>
  </si>
  <si>
    <t>Securities available-for-sale:</t>
  </si>
  <si>
    <t>State and political subdivisions</t>
  </si>
  <si>
    <t>Small business administration</t>
  </si>
  <si>
    <t>Note 14:  Fair Value Measurements (table 1)</t>
  </si>
  <si>
    <t>Impaired loans:</t>
  </si>
  <si>
    <t>Foreclosed properties:</t>
  </si>
  <si>
    <t>Total foreclosed properties</t>
  </si>
  <si>
    <t>Note 14:  Fair Value Measurements (table 2)</t>
  </si>
  <si>
    <t>Residential real estate mortgage</t>
  </si>
  <si>
    <t>FINANCIAL ASSETS</t>
  </si>
  <si>
    <t>Investment securities available-for-sale</t>
  </si>
  <si>
    <t>Restricted stock</t>
  </si>
  <si>
    <t>FINANCIAL LIABILITIES</t>
  </si>
  <si>
    <t>Deposits</t>
  </si>
  <si>
    <t>Short-term borrowings</t>
  </si>
  <si>
    <t>Long-term borrowings</t>
  </si>
  <si>
    <t>Junior subordinated debentures</t>
  </si>
  <si>
    <t>Note 15:  Fair Value of Financial Instruments</t>
  </si>
  <si>
    <t>Note 16:  Transactions with Related Parties</t>
  </si>
  <si>
    <t>Balance, December 31, 20X0</t>
  </si>
  <si>
    <t>New loans</t>
  </si>
  <si>
    <t>Repayments</t>
  </si>
  <si>
    <t>Balance, December 31, 20X2</t>
  </si>
  <si>
    <t>Note 17:  Commitments and Contingencies:</t>
  </si>
  <si>
    <t>Contractual</t>
  </si>
  <si>
    <t>Financial instruments whose notional or</t>
  </si>
  <si>
    <t>contract amounts represent credit risk:</t>
  </si>
  <si>
    <t>Commitments to extend credit</t>
  </si>
  <si>
    <t>Standby letters of credit</t>
  </si>
  <si>
    <t>Note 9:  Leasing Arrangements</t>
  </si>
  <si>
    <t>Note 7:  Borrowings</t>
  </si>
  <si>
    <t>Note 6:  Deposits (table 1)</t>
  </si>
  <si>
    <t>Note 6:  Deposits (table 2)</t>
  </si>
  <si>
    <t>Note 5: Bank Premises and Equipment</t>
  </si>
  <si>
    <t>Note 3: Securities Available for Sale (table 1)</t>
  </si>
  <si>
    <t>Note 3: Securities Available for Sale (table 2)</t>
  </si>
  <si>
    <t>Note 3: Securities Available for Sale (table 3)</t>
  </si>
  <si>
    <t>Reclassification adjustment for gains realized</t>
  </si>
  <si>
    <t>Other comprehensive income (loss)</t>
  </si>
  <si>
    <t>Before Tax</t>
  </si>
  <si>
    <t>Tax Effect</t>
  </si>
  <si>
    <t>Net of Tax</t>
  </si>
  <si>
    <t>Changes in net unrealized gains on securities</t>
  </si>
  <si>
    <t>available for sale</t>
  </si>
  <si>
    <t>Note 18:  Components of Other Comprehensive Income (table 1)</t>
  </si>
  <si>
    <t>Note 18:  Components of Other Comprehensive Income (table 2)</t>
  </si>
  <si>
    <t>Securities</t>
  </si>
  <si>
    <t>Available</t>
  </si>
  <si>
    <t>for Sale</t>
  </si>
  <si>
    <t>Accumulated</t>
  </si>
  <si>
    <t>Comprehensive</t>
  </si>
  <si>
    <t>Balance at January 1, 20X1</t>
  </si>
  <si>
    <t>Other comprehensive income before</t>
  </si>
  <si>
    <t>reclassifications</t>
  </si>
  <si>
    <t>Amounts reclassified from accumulated</t>
  </si>
  <si>
    <t>other comprehensive income</t>
  </si>
  <si>
    <t>net of income taxes of $196,000 in 20X2 and $696,000 in 20X1</t>
  </si>
  <si>
    <t>net of income taxes of $414,000 in 20X2 and $152,000 in 20X1</t>
  </si>
  <si>
    <t xml:space="preserve">  Net cash provided by operating activities</t>
  </si>
  <si>
    <t>Deferred income taxes or (benefits)</t>
  </si>
  <si>
    <t>Net cash used in investing activities</t>
  </si>
  <si>
    <t>Net cash provided by financing activities</t>
  </si>
  <si>
    <t>Supplemental disclosure of cash flow information</t>
  </si>
  <si>
    <t>Assets):</t>
  </si>
  <si>
    <t>net of income taxes of $696,000 in 20X1</t>
  </si>
  <si>
    <t>net of income taxes of $152,000 in 20X1</t>
  </si>
  <si>
    <t>(continued)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</si>
</sst>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[$-409]dddd\,\ mmmm\ dd\,\ yyyy"/>
    <numFmt numFmtId="170" formatCode="mm/dd/yy"/>
    <numFmt numFmtId="171" formatCode="_(* #,##0.00_);_(* \(#,##0.00\);_(* &quot;-&quot;_);_(@_)"/>
    <numFmt numFmtId="172" formatCode="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"/>
    <numFmt numFmtId="178" formatCode="0.000"/>
    <numFmt numFmtId="179" formatCode="0.0%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</numFmts>
  <fonts count="49">
    <font>
      <sz val="10"/>
      <name val="Arial"/>
      <family val="0"/>
    </font>
    <font>
      <sz val="11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/>
      <protection/>
    </xf>
    <xf numFmtId="166" fontId="6" fillId="0" borderId="0" xfId="42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166" fontId="6" fillId="0" borderId="10" xfId="42" applyNumberFormat="1" applyFont="1" applyBorder="1" applyAlignment="1" applyProtection="1">
      <alignment horizontal="right"/>
      <protection/>
    </xf>
    <xf numFmtId="166" fontId="6" fillId="0" borderId="14" xfId="42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horizontal="center"/>
      <protection/>
    </xf>
    <xf numFmtId="166" fontId="6" fillId="0" borderId="0" xfId="42" applyNumberFormat="1" applyFont="1" applyAlignment="1" applyProtection="1">
      <alignment/>
      <protection/>
    </xf>
    <xf numFmtId="166" fontId="6" fillId="0" borderId="10" xfId="42" applyNumberFormat="1" applyFont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/>
      <protection/>
    </xf>
    <xf numFmtId="166" fontId="6" fillId="0" borderId="13" xfId="42" applyNumberFormat="1" applyFont="1" applyBorder="1" applyAlignment="1" applyProtection="1">
      <alignment/>
      <protection/>
    </xf>
    <xf numFmtId="166" fontId="6" fillId="0" borderId="0" xfId="42" applyNumberFormat="1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/>
      <protection/>
    </xf>
    <xf numFmtId="166" fontId="6" fillId="0" borderId="14" xfId="42" applyNumberFormat="1" applyFont="1" applyBorder="1" applyAlignment="1" applyProtection="1">
      <alignment/>
      <protection/>
    </xf>
    <xf numFmtId="166" fontId="6" fillId="0" borderId="0" xfId="42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42" applyNumberFormat="1" applyFont="1" applyAlignment="1" applyProtection="1">
      <alignment horizontal="center"/>
      <protection/>
    </xf>
    <xf numFmtId="166" fontId="6" fillId="0" borderId="0" xfId="42" applyNumberFormat="1" applyFont="1" applyBorder="1" applyAlignment="1" applyProtection="1">
      <alignment horizontal="center"/>
      <protection/>
    </xf>
    <xf numFmtId="166" fontId="6" fillId="0" borderId="10" xfId="42" applyNumberFormat="1" applyFont="1" applyBorder="1" applyAlignment="1" applyProtection="1">
      <alignment horizontal="center"/>
      <protection/>
    </xf>
    <xf numFmtId="166" fontId="6" fillId="0" borderId="15" xfId="42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166" fontId="6" fillId="0" borderId="14" xfId="42" applyNumberFormat="1" applyFont="1" applyBorder="1" applyAlignment="1" applyProtection="1" quotePrefix="1">
      <alignment horizontal="right"/>
      <protection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right"/>
      <protection/>
    </xf>
    <xf numFmtId="41" fontId="6" fillId="0" borderId="13" xfId="0" applyNumberFormat="1" applyFont="1" applyBorder="1" applyAlignment="1" applyProtection="1">
      <alignment/>
      <protection/>
    </xf>
    <xf numFmtId="171" fontId="6" fillId="0" borderId="0" xfId="0" applyNumberFormat="1" applyFont="1" applyAlignment="1">
      <alignment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66" fontId="6" fillId="0" borderId="13" xfId="42" applyNumberFormat="1" applyFont="1" applyBorder="1" applyAlignment="1" applyProtection="1">
      <alignment horizontal="center"/>
      <protection/>
    </xf>
    <xf numFmtId="166" fontId="6" fillId="0" borderId="13" xfId="42" applyNumberFormat="1" applyFont="1" applyBorder="1" applyAlignment="1" applyProtection="1">
      <alignment horizontal="right"/>
      <protection/>
    </xf>
    <xf numFmtId="166" fontId="6" fillId="0" borderId="0" xfId="42" applyNumberFormat="1" applyFont="1" applyAlignment="1">
      <alignment horizontal="right"/>
    </xf>
    <xf numFmtId="38" fontId="6" fillId="0" borderId="13" xfId="42" applyNumberFormat="1" applyFont="1" applyBorder="1" applyAlignment="1" applyProtection="1">
      <alignment/>
      <protection/>
    </xf>
    <xf numFmtId="166" fontId="6" fillId="0" borderId="0" xfId="42" applyNumberFormat="1" applyFont="1" applyBorder="1" applyAlignment="1">
      <alignment/>
    </xf>
    <xf numFmtId="166" fontId="6" fillId="0" borderId="0" xfId="42" applyNumberFormat="1" applyFont="1" applyFill="1" applyAlignment="1" applyProtection="1">
      <alignment horizontal="right"/>
      <protection/>
    </xf>
    <xf numFmtId="166" fontId="47" fillId="0" borderId="13" xfId="42" applyNumberFormat="1" applyFont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Fill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6" fillId="0" borderId="10" xfId="42" applyNumberFormat="1" applyFont="1" applyFill="1" applyBorder="1" applyAlignment="1" applyProtection="1">
      <alignment horizontal="right"/>
      <protection/>
    </xf>
    <xf numFmtId="166" fontId="6" fillId="0" borderId="13" xfId="42" applyNumberFormat="1" applyFont="1" applyFill="1" applyBorder="1" applyAlignment="1" applyProtection="1">
      <alignment horizontal="right"/>
      <protection/>
    </xf>
    <xf numFmtId="166" fontId="6" fillId="0" borderId="0" xfId="42" applyNumberFormat="1" applyFont="1" applyFill="1" applyAlignment="1" applyProtection="1">
      <alignment/>
      <protection/>
    </xf>
    <xf numFmtId="166" fontId="6" fillId="0" borderId="13" xfId="42" applyNumberFormat="1" applyFont="1" applyFill="1" applyBorder="1" applyAlignment="1" applyProtection="1">
      <alignment/>
      <protection/>
    </xf>
    <xf numFmtId="166" fontId="6" fillId="0" borderId="10" xfId="42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 horizontal="center"/>
      <protection/>
    </xf>
    <xf numFmtId="166" fontId="6" fillId="0" borderId="0" xfId="45" applyNumberFormat="1" applyFont="1" applyAlignment="1" applyProtection="1">
      <alignment/>
      <protection/>
    </xf>
    <xf numFmtId="166" fontId="6" fillId="0" borderId="13" xfId="45" applyNumberFormat="1" applyFont="1" applyBorder="1" applyAlignment="1" applyProtection="1">
      <alignment/>
      <protection/>
    </xf>
    <xf numFmtId="166" fontId="6" fillId="0" borderId="0" xfId="45" applyNumberFormat="1" applyFont="1" applyAlignment="1" applyProtection="1">
      <alignment horizontal="center"/>
      <protection/>
    </xf>
    <xf numFmtId="166" fontId="6" fillId="0" borderId="10" xfId="45" applyNumberFormat="1" applyFont="1" applyBorder="1" applyAlignment="1" applyProtection="1">
      <alignment/>
      <protection/>
    </xf>
    <xf numFmtId="41" fontId="0" fillId="0" borderId="10" xfId="0" applyNumberForma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 horizontal="center"/>
    </xf>
    <xf numFmtId="166" fontId="0" fillId="0" borderId="0" xfId="42" applyNumberFormat="1" applyFont="1" applyFill="1" applyAlignment="1">
      <alignment/>
    </xf>
    <xf numFmtId="166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/>
      <protection/>
    </xf>
    <xf numFmtId="166" fontId="6" fillId="0" borderId="0" xfId="42" applyNumberFormat="1" applyFont="1" applyFill="1" applyAlignment="1" applyProtection="1">
      <alignment horizontal="center"/>
      <protection/>
    </xf>
    <xf numFmtId="166" fontId="6" fillId="0" borderId="13" xfId="42" applyNumberFormat="1" applyFont="1" applyFill="1" applyBorder="1" applyAlignment="1" applyProtection="1">
      <alignment horizontal="center"/>
      <protection/>
    </xf>
    <xf numFmtId="166" fontId="6" fillId="0" borderId="14" xfId="42" applyNumberFormat="1" applyFont="1" applyFill="1" applyBorder="1" applyAlignment="1" applyProtection="1">
      <alignment/>
      <protection/>
    </xf>
    <xf numFmtId="166" fontId="6" fillId="0" borderId="10" xfId="42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37" fontId="7" fillId="0" borderId="0" xfId="0" applyNumberFormat="1" applyFont="1" applyFill="1" applyAlignment="1">
      <alignment horizontal="center"/>
    </xf>
    <xf numFmtId="38" fontId="6" fillId="0" borderId="0" xfId="42" applyNumberFormat="1" applyFont="1" applyFill="1" applyBorder="1" applyAlignment="1" applyProtection="1">
      <alignment horizontal="right"/>
      <protection/>
    </xf>
    <xf numFmtId="166" fontId="6" fillId="0" borderId="16" xfId="42" applyNumberFormat="1" applyFont="1" applyFill="1" applyBorder="1" applyAlignment="1" applyProtection="1">
      <alignment/>
      <protection/>
    </xf>
    <xf numFmtId="166" fontId="6" fillId="0" borderId="14" xfId="42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 applyProtection="1">
      <alignment horizontal="centerContinuous"/>
      <protection/>
    </xf>
    <xf numFmtId="166" fontId="6" fillId="0" borderId="0" xfId="42" applyNumberFormat="1" applyFont="1" applyFill="1" applyAlignment="1">
      <alignment horizontal="right"/>
    </xf>
    <xf numFmtId="166" fontId="6" fillId="0" borderId="11" xfId="42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Alignment="1">
      <alignment/>
    </xf>
    <xf numFmtId="0" fontId="6" fillId="0" borderId="0" xfId="0" applyFont="1" applyFill="1" applyAlignment="1" applyProtection="1">
      <alignment horizontal="right"/>
      <protection/>
    </xf>
    <xf numFmtId="166" fontId="6" fillId="0" borderId="0" xfId="46" applyNumberFormat="1" applyFont="1" applyFill="1" applyAlignment="1" applyProtection="1">
      <alignment/>
      <protection/>
    </xf>
    <xf numFmtId="166" fontId="6" fillId="0" borderId="0" xfId="46" applyNumberFormat="1" applyFont="1" applyFill="1" applyAlignment="1" applyProtection="1">
      <alignment horizontal="right"/>
      <protection/>
    </xf>
    <xf numFmtId="166" fontId="6" fillId="0" borderId="13" xfId="46" applyNumberFormat="1" applyFont="1" applyFill="1" applyBorder="1" applyAlignment="1" applyProtection="1">
      <alignment/>
      <protection/>
    </xf>
    <xf numFmtId="43" fontId="6" fillId="0" borderId="13" xfId="42" applyFont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6" fontId="6" fillId="0" borderId="0" xfId="42" applyNumberFormat="1" applyFont="1" applyFill="1" applyBorder="1" applyAlignment="1">
      <alignment/>
    </xf>
    <xf numFmtId="166" fontId="6" fillId="0" borderId="17" xfId="42" applyNumberFormat="1" applyFont="1" applyFill="1" applyBorder="1" applyAlignment="1">
      <alignment/>
    </xf>
    <xf numFmtId="166" fontId="6" fillId="0" borderId="18" xfId="42" applyNumberFormat="1" applyFont="1" applyBorder="1" applyAlignment="1" applyProtection="1">
      <alignment/>
      <protection/>
    </xf>
    <xf numFmtId="166" fontId="6" fillId="0" borderId="18" xfId="42" applyNumberFormat="1" applyFont="1" applyFill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 horizontal="right"/>
      <protection/>
    </xf>
    <xf numFmtId="166" fontId="6" fillId="0" borderId="17" xfId="42" applyNumberFormat="1" applyFont="1" applyBorder="1" applyAlignment="1" applyProtection="1">
      <alignment horizontal="right"/>
      <protection/>
    </xf>
    <xf numFmtId="166" fontId="6" fillId="0" borderId="17" xfId="42" applyNumberFormat="1" applyFont="1" applyBorder="1" applyAlignment="1" applyProtection="1">
      <alignment/>
      <protection/>
    </xf>
    <xf numFmtId="170" fontId="0" fillId="0" borderId="10" xfId="0" applyNumberFormat="1" applyFont="1" applyBorder="1" applyAlignment="1" quotePrefix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33" borderId="0" xfId="0" applyNumberForma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>
      <alignment/>
    </xf>
    <xf numFmtId="166" fontId="0" fillId="34" borderId="0" xfId="42" applyNumberFormat="1" applyFont="1" applyFill="1" applyAlignment="1">
      <alignment/>
    </xf>
    <xf numFmtId="37" fontId="6" fillId="2" borderId="0" xfId="0" applyNumberFormat="1" applyFont="1" applyFill="1" applyAlignment="1" applyProtection="1">
      <alignment/>
      <protection/>
    </xf>
    <xf numFmtId="41" fontId="0" fillId="2" borderId="0" xfId="0" applyNumberFormat="1" applyFill="1" applyAlignment="1">
      <alignment/>
    </xf>
    <xf numFmtId="166" fontId="0" fillId="2" borderId="0" xfId="42" applyNumberFormat="1" applyFont="1" applyFill="1" applyAlignment="1">
      <alignment/>
    </xf>
    <xf numFmtId="37" fontId="6" fillId="3" borderId="0" xfId="0" applyNumberFormat="1" applyFont="1" applyFill="1" applyAlignment="1" applyProtection="1">
      <alignment/>
      <protection/>
    </xf>
    <xf numFmtId="41" fontId="0" fillId="3" borderId="0" xfId="0" applyNumberFormat="1" applyFill="1" applyAlignment="1">
      <alignment/>
    </xf>
    <xf numFmtId="166" fontId="0" fillId="3" borderId="0" xfId="42" applyNumberFormat="1" applyFont="1" applyFill="1" applyAlignment="1">
      <alignment/>
    </xf>
    <xf numFmtId="0" fontId="6" fillId="3" borderId="0" xfId="0" applyFont="1" applyFill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2" fontId="47" fillId="0" borderId="0" xfId="0" applyNumberFormat="1" applyFont="1" applyAlignment="1">
      <alignment horizontal="left"/>
    </xf>
    <xf numFmtId="172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166" fontId="47" fillId="0" borderId="0" xfId="42" applyNumberFormat="1" applyFont="1" applyAlignment="1">
      <alignment/>
    </xf>
    <xf numFmtId="166" fontId="47" fillId="0" borderId="0" xfId="42" applyNumberFormat="1" applyFont="1" applyFill="1" applyAlignment="1">
      <alignment/>
    </xf>
    <xf numFmtId="166" fontId="47" fillId="0" borderId="19" xfId="42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 horizontal="left"/>
    </xf>
    <xf numFmtId="166" fontId="47" fillId="0" borderId="0" xfId="42" applyNumberFormat="1" applyFont="1" applyFill="1" applyAlignment="1">
      <alignment/>
    </xf>
    <xf numFmtId="172" fontId="47" fillId="0" borderId="10" xfId="0" applyNumberFormat="1" applyFont="1" applyBorder="1" applyAlignment="1">
      <alignment horizontal="left"/>
    </xf>
    <xf numFmtId="166" fontId="47" fillId="0" borderId="10" xfId="42" applyNumberFormat="1" applyFont="1" applyBorder="1" applyAlignment="1">
      <alignment/>
    </xf>
    <xf numFmtId="166" fontId="47" fillId="0" borderId="0" xfId="42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35" borderId="0" xfId="0" applyFill="1" applyAlignment="1">
      <alignment/>
    </xf>
    <xf numFmtId="172" fontId="4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166" fontId="47" fillId="0" borderId="0" xfId="42" applyNumberFormat="1" applyFont="1" applyBorder="1" applyAlignment="1">
      <alignment horizontal="left"/>
    </xf>
    <xf numFmtId="166" fontId="6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6" fontId="6" fillId="0" borderId="11" xfId="42" applyNumberFormat="1" applyFont="1" applyBorder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7" fillId="0" borderId="0" xfId="0" applyFont="1" applyFill="1" applyBorder="1" applyAlignment="1">
      <alignment/>
    </xf>
    <xf numFmtId="166" fontId="47" fillId="0" borderId="0" xfId="42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72" fontId="48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8" fillId="0" borderId="0" xfId="0" applyFont="1" applyAlignment="1">
      <alignment/>
    </xf>
    <xf numFmtId="166" fontId="47" fillId="0" borderId="12" xfId="42" applyNumberFormat="1" applyFont="1" applyBorder="1" applyAlignment="1">
      <alignment/>
    </xf>
    <xf numFmtId="0" fontId="6" fillId="35" borderId="0" xfId="0" applyFont="1" applyFill="1" applyBorder="1" applyAlignment="1">
      <alignment/>
    </xf>
    <xf numFmtId="43" fontId="6" fillId="0" borderId="0" xfId="42" applyFont="1" applyAlignment="1">
      <alignment/>
    </xf>
    <xf numFmtId="166" fontId="6" fillId="0" borderId="12" xfId="42" applyNumberFormat="1" applyFont="1" applyBorder="1" applyAlignment="1">
      <alignment/>
    </xf>
    <xf numFmtId="0" fontId="0" fillId="35" borderId="0" xfId="0" applyFill="1" applyBorder="1" applyAlignment="1">
      <alignment/>
    </xf>
    <xf numFmtId="166" fontId="47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0" xfId="42" applyFont="1" applyBorder="1" applyAlignment="1">
      <alignment/>
    </xf>
    <xf numFmtId="172" fontId="47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65" applyBorder="1">
      <alignment/>
      <protection/>
    </xf>
    <xf numFmtId="0" fontId="34" fillId="0" borderId="0" xfId="65">
      <alignment/>
      <protection/>
    </xf>
    <xf numFmtId="0" fontId="47" fillId="0" borderId="0" xfId="65" applyFont="1">
      <alignment/>
      <protection/>
    </xf>
    <xf numFmtId="177" fontId="47" fillId="0" borderId="10" xfId="65" applyNumberFormat="1" applyFont="1" applyBorder="1" applyAlignment="1">
      <alignment horizontal="center"/>
      <protection/>
    </xf>
    <xf numFmtId="41" fontId="47" fillId="0" borderId="0" xfId="65" applyNumberFormat="1" applyFont="1">
      <alignment/>
      <protection/>
    </xf>
    <xf numFmtId="41" fontId="47" fillId="0" borderId="0" xfId="65" applyNumberFormat="1" applyFont="1" applyBorder="1">
      <alignment/>
      <protection/>
    </xf>
    <xf numFmtId="41" fontId="47" fillId="0" borderId="10" xfId="65" applyNumberFormat="1" applyFont="1" applyBorder="1">
      <alignment/>
      <protection/>
    </xf>
    <xf numFmtId="0" fontId="47" fillId="0" borderId="0" xfId="65" applyFont="1" applyBorder="1">
      <alignment/>
      <protection/>
    </xf>
    <xf numFmtId="41" fontId="47" fillId="0" borderId="12" xfId="65" applyNumberFormat="1" applyFont="1" applyBorder="1">
      <alignment/>
      <protection/>
    </xf>
    <xf numFmtId="0" fontId="6" fillId="0" borderId="10" xfId="0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42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10" fontId="6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9" fontId="6" fillId="0" borderId="10" xfId="68" applyFont="1" applyBorder="1" applyAlignment="1">
      <alignment/>
    </xf>
    <xf numFmtId="0" fontId="6" fillId="0" borderId="0" xfId="0" applyFont="1" applyBorder="1" applyAlignment="1">
      <alignment horizontal="center"/>
    </xf>
    <xf numFmtId="10" fontId="6" fillId="0" borderId="0" xfId="68" applyNumberFormat="1" applyFont="1" applyAlignment="1">
      <alignment/>
    </xf>
    <xf numFmtId="166" fontId="6" fillId="0" borderId="0" xfId="42" applyNumberFormat="1" applyFont="1" applyAlignment="1">
      <alignment horizontal="center"/>
    </xf>
    <xf numFmtId="10" fontId="6" fillId="0" borderId="0" xfId="68" applyNumberFormat="1" applyFont="1" applyAlignment="1">
      <alignment horizontal="center"/>
    </xf>
    <xf numFmtId="0" fontId="7" fillId="0" borderId="10" xfId="0" applyFont="1" applyBorder="1" applyAlignment="1">
      <alignment/>
    </xf>
    <xf numFmtId="166" fontId="6" fillId="0" borderId="12" xfId="42" applyNumberFormat="1" applyFont="1" applyFill="1" applyBorder="1" applyAlignment="1">
      <alignment/>
    </xf>
    <xf numFmtId="37" fontId="6" fillId="0" borderId="0" xfId="42" applyNumberFormat="1" applyFont="1" applyFill="1" applyAlignment="1" applyProtection="1">
      <alignment horizontal="right"/>
      <protection/>
    </xf>
    <xf numFmtId="37" fontId="6" fillId="0" borderId="0" xfId="46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181" fontId="6" fillId="0" borderId="10" xfId="49" applyNumberFormat="1" applyFont="1" applyBorder="1" applyAlignment="1">
      <alignment/>
    </xf>
    <xf numFmtId="181" fontId="6" fillId="0" borderId="12" xfId="49" applyNumberFormat="1" applyFont="1" applyBorder="1" applyAlignment="1">
      <alignment/>
    </xf>
    <xf numFmtId="43" fontId="6" fillId="0" borderId="10" xfId="42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zoomScale="90" zoomScaleNormal="90" workbookViewId="0" topLeftCell="A1">
      <selection activeCell="B19" sqref="B19"/>
    </sheetView>
  </sheetViews>
  <sheetFormatPr defaultColWidth="9.140625" defaultRowHeight="12.75"/>
  <cols>
    <col min="1" max="1" width="2.7109375" style="14" customWidth="1"/>
    <col min="2" max="2" width="44.57421875" style="14" customWidth="1"/>
    <col min="3" max="4" width="2.7109375" style="14" customWidth="1"/>
    <col min="5" max="5" width="14.421875" style="14" bestFit="1" customWidth="1"/>
    <col min="6" max="6" width="2.7109375" style="14" customWidth="1"/>
    <col min="7" max="7" width="14.421875" style="14" bestFit="1" customWidth="1"/>
    <col min="8" max="10" width="9.140625" style="14" customWidth="1"/>
    <col min="11" max="11" width="10.57421875" style="14" bestFit="1" customWidth="1"/>
    <col min="12" max="16384" width="9.140625" style="8" customWidth="1"/>
  </cols>
  <sheetData>
    <row r="1" spans="1:9" ht="15">
      <c r="A1" s="10" t="s">
        <v>143</v>
      </c>
      <c r="B1" s="11"/>
      <c r="C1" s="11"/>
      <c r="D1" s="11"/>
      <c r="E1" s="12"/>
      <c r="F1" s="11"/>
      <c r="G1" s="12"/>
      <c r="H1" s="13"/>
      <c r="I1" s="13"/>
    </row>
    <row r="2" spans="1:9" ht="15">
      <c r="A2" s="10"/>
      <c r="B2" s="11"/>
      <c r="C2" s="11"/>
      <c r="D2" s="11"/>
      <c r="E2" s="12"/>
      <c r="F2" s="11"/>
      <c r="G2" s="12"/>
      <c r="H2" s="13"/>
      <c r="I2" s="13"/>
    </row>
    <row r="3" spans="1:9" ht="15">
      <c r="A3" s="10" t="s">
        <v>0</v>
      </c>
      <c r="B3" s="11"/>
      <c r="C3" s="11"/>
      <c r="D3" s="11"/>
      <c r="E3" s="12"/>
      <c r="F3" s="11"/>
      <c r="G3" s="12"/>
      <c r="H3" s="13"/>
      <c r="I3" s="13"/>
    </row>
    <row r="4" spans="1:9" ht="15">
      <c r="A4" s="50" t="s">
        <v>175</v>
      </c>
      <c r="B4" s="11"/>
      <c r="C4" s="11"/>
      <c r="D4" s="11"/>
      <c r="E4" s="12"/>
      <c r="F4" s="11"/>
      <c r="G4" s="12"/>
      <c r="H4" s="13"/>
      <c r="I4" s="13"/>
    </row>
    <row r="5" spans="1:9" ht="15">
      <c r="A5" s="11"/>
      <c r="B5" s="11"/>
      <c r="C5" s="11"/>
      <c r="D5" s="11"/>
      <c r="E5" s="12"/>
      <c r="F5" s="11"/>
      <c r="G5" s="12"/>
      <c r="H5" s="13"/>
      <c r="I5" s="13"/>
    </row>
    <row r="6" spans="1:9" ht="15">
      <c r="A6" s="11" t="s">
        <v>1</v>
      </c>
      <c r="B6" s="11"/>
      <c r="C6" s="11"/>
      <c r="D6" s="11"/>
      <c r="E6" s="12"/>
      <c r="F6" s="11"/>
      <c r="G6" s="12"/>
      <c r="H6" s="13"/>
      <c r="I6" s="13"/>
    </row>
    <row r="7" spans="1:9" ht="15">
      <c r="A7" s="13"/>
      <c r="B7" s="13"/>
      <c r="C7" s="13"/>
      <c r="D7" s="15"/>
      <c r="E7" s="16"/>
      <c r="F7" s="15"/>
      <c r="G7" s="16"/>
      <c r="H7" s="13"/>
      <c r="I7" s="13"/>
    </row>
    <row r="8" spans="1:9" ht="15">
      <c r="A8" s="13"/>
      <c r="B8" s="13"/>
      <c r="C8" s="13"/>
      <c r="D8" s="15"/>
      <c r="E8" s="17" t="s">
        <v>176</v>
      </c>
      <c r="F8" s="15"/>
      <c r="G8" s="17" t="s">
        <v>177</v>
      </c>
      <c r="H8" s="13"/>
      <c r="I8" s="13"/>
    </row>
    <row r="9" spans="1:9" ht="15">
      <c r="A9" s="13"/>
      <c r="B9" s="13"/>
      <c r="C9" s="13"/>
      <c r="D9" s="15"/>
      <c r="E9" s="16"/>
      <c r="F9" s="15"/>
      <c r="G9" s="16"/>
      <c r="H9" s="13"/>
      <c r="I9" s="13"/>
    </row>
    <row r="10" spans="1:9" ht="15">
      <c r="A10" s="13" t="s">
        <v>2</v>
      </c>
      <c r="B10" s="13"/>
      <c r="C10" s="13"/>
      <c r="D10" s="15" t="s">
        <v>3</v>
      </c>
      <c r="E10" s="121">
        <f>'CY Cons BS'!K13</f>
        <v>2202000</v>
      </c>
      <c r="F10" s="18" t="s">
        <v>3</v>
      </c>
      <c r="G10" s="121">
        <f>'PY Cons BS '!K13</f>
        <v>1680000</v>
      </c>
      <c r="H10" s="13"/>
      <c r="I10" s="13"/>
    </row>
    <row r="11" spans="1:9" ht="15">
      <c r="A11" s="16" t="s">
        <v>144</v>
      </c>
      <c r="B11" s="13"/>
      <c r="C11" s="13"/>
      <c r="D11" s="15"/>
      <c r="E11" s="121">
        <f>'CY Cons BS'!K14</f>
        <v>0</v>
      </c>
      <c r="F11" s="121"/>
      <c r="G11" s="121">
        <f>'PY Cons BS '!K14</f>
        <v>1105000</v>
      </c>
      <c r="H11" s="13"/>
      <c r="I11" s="13"/>
    </row>
    <row r="12" spans="1:9" ht="15">
      <c r="A12" s="16" t="s">
        <v>114</v>
      </c>
      <c r="B12" s="13"/>
      <c r="C12" s="13"/>
      <c r="D12" s="15"/>
      <c r="E12" s="121">
        <f>'CY Cons BS'!K15</f>
        <v>30349000</v>
      </c>
      <c r="F12" s="18"/>
      <c r="G12" s="121">
        <f>'PY Cons BS '!K15</f>
        <v>24063000</v>
      </c>
      <c r="H12" s="13"/>
      <c r="I12" s="13"/>
    </row>
    <row r="13" spans="1:9" ht="15">
      <c r="A13" s="13"/>
      <c r="B13" s="13"/>
      <c r="C13" s="13"/>
      <c r="D13" s="15"/>
      <c r="E13" s="122"/>
      <c r="F13" s="18"/>
      <c r="G13" s="122"/>
      <c r="H13" s="13"/>
      <c r="I13" s="13"/>
    </row>
    <row r="14" spans="1:9" ht="15">
      <c r="A14" s="13"/>
      <c r="B14" s="13" t="s">
        <v>4</v>
      </c>
      <c r="C14" s="13"/>
      <c r="D14" s="15"/>
      <c r="E14" s="20">
        <f>SUM(E10:E12)</f>
        <v>32551000</v>
      </c>
      <c r="F14" s="18"/>
      <c r="G14" s="20">
        <f>SUM(G10:G12)</f>
        <v>26848000</v>
      </c>
      <c r="H14" s="13"/>
      <c r="I14" s="13"/>
    </row>
    <row r="15" spans="1:9" ht="15">
      <c r="A15" s="13"/>
      <c r="B15" s="13"/>
      <c r="C15" s="13"/>
      <c r="D15" s="15"/>
      <c r="E15" s="18"/>
      <c r="F15" s="18"/>
      <c r="G15" s="18"/>
      <c r="H15" s="13"/>
      <c r="I15" s="13"/>
    </row>
    <row r="16" spans="1:19" ht="15">
      <c r="A16" s="14" t="s">
        <v>179</v>
      </c>
      <c r="B16" s="13"/>
      <c r="C16" s="13"/>
      <c r="D16" s="15"/>
      <c r="E16" s="18">
        <f>'CY Cons BS'!K16</f>
        <v>34788000</v>
      </c>
      <c r="F16" s="18"/>
      <c r="G16" s="18">
        <f>'PY Cons BS '!K16</f>
        <v>36423000</v>
      </c>
      <c r="H16" s="13"/>
      <c r="I16" s="13"/>
      <c r="R16" s="16"/>
      <c r="S16" s="16"/>
    </row>
    <row r="17" spans="1:19" ht="15">
      <c r="A17" s="13"/>
      <c r="B17" s="13"/>
      <c r="C17" s="13"/>
      <c r="D17" s="15"/>
      <c r="E17" s="18"/>
      <c r="F17" s="18"/>
      <c r="G17" s="18"/>
      <c r="H17" s="13"/>
      <c r="I17" s="13"/>
      <c r="R17" s="16"/>
      <c r="S17" s="16"/>
    </row>
    <row r="18" spans="1:19" ht="15">
      <c r="A18" s="16" t="s">
        <v>473</v>
      </c>
      <c r="B18" s="13"/>
      <c r="C18" s="13"/>
      <c r="D18" s="15"/>
      <c r="E18" s="18">
        <f>'CY Cons BS'!K17</f>
        <v>1504000</v>
      </c>
      <c r="F18" s="18"/>
      <c r="G18" s="18">
        <f>'PY Cons BS '!K17</f>
        <v>1510000</v>
      </c>
      <c r="H18" s="13"/>
      <c r="I18" s="13"/>
      <c r="R18" s="16"/>
      <c r="S18" s="16"/>
    </row>
    <row r="19" spans="1:19" ht="15">
      <c r="A19" s="13"/>
      <c r="B19" s="13"/>
      <c r="C19" s="13"/>
      <c r="D19" s="15"/>
      <c r="E19" s="18"/>
      <c r="F19" s="18"/>
      <c r="G19" s="18"/>
      <c r="H19" s="13"/>
      <c r="I19" s="13"/>
      <c r="R19" s="16"/>
      <c r="S19" s="16"/>
    </row>
    <row r="20" spans="1:19" ht="15">
      <c r="A20" s="13" t="s">
        <v>115</v>
      </c>
      <c r="B20" s="13"/>
      <c r="C20" s="13"/>
      <c r="D20" s="15"/>
      <c r="E20" s="18">
        <f>'CY Cons BS'!K18</f>
        <v>225717000</v>
      </c>
      <c r="F20" s="18"/>
      <c r="G20" s="18">
        <f>'PY Cons BS '!K18</f>
        <v>209099000</v>
      </c>
      <c r="H20" s="13"/>
      <c r="I20" s="13"/>
      <c r="K20" s="19"/>
      <c r="R20" s="16"/>
      <c r="S20" s="16"/>
    </row>
    <row r="21" spans="1:19" ht="15">
      <c r="A21" s="13"/>
      <c r="B21" s="13"/>
      <c r="C21" s="13"/>
      <c r="D21" s="15"/>
      <c r="E21" s="18"/>
      <c r="F21" s="18"/>
      <c r="G21" s="18"/>
      <c r="H21" s="13"/>
      <c r="I21" s="13"/>
      <c r="R21" s="16"/>
      <c r="S21" s="16"/>
    </row>
    <row r="22" spans="1:9" ht="15">
      <c r="A22" s="13" t="s">
        <v>178</v>
      </c>
      <c r="B22" s="13"/>
      <c r="C22" s="13"/>
      <c r="D22" s="15"/>
      <c r="E22" s="18">
        <f>'CY Cons BS'!K19</f>
        <v>6734000</v>
      </c>
      <c r="F22" s="18"/>
      <c r="G22" s="18">
        <f>'PY Cons BS '!K19</f>
        <v>6459000</v>
      </c>
      <c r="H22" s="13"/>
      <c r="I22" s="13"/>
    </row>
    <row r="23" spans="1:9" ht="15">
      <c r="A23" s="13"/>
      <c r="B23" s="13"/>
      <c r="C23" s="13"/>
      <c r="D23" s="15"/>
      <c r="E23" s="18"/>
      <c r="F23" s="18"/>
      <c r="G23" s="18"/>
      <c r="H23" s="13"/>
      <c r="I23" s="13"/>
    </row>
    <row r="24" spans="1:9" ht="15">
      <c r="A24" s="16" t="s">
        <v>139</v>
      </c>
      <c r="B24" s="13"/>
      <c r="C24" s="13"/>
      <c r="D24" s="15"/>
      <c r="E24" s="18">
        <f>'CY Cons BS'!K20</f>
        <v>7788000</v>
      </c>
      <c r="F24" s="18"/>
      <c r="G24" s="18">
        <f>'PY Cons BS '!K20</f>
        <v>4601000</v>
      </c>
      <c r="H24" s="13"/>
      <c r="I24" s="13"/>
    </row>
    <row r="25" spans="1:9" ht="15">
      <c r="A25" s="13"/>
      <c r="B25" s="13"/>
      <c r="C25" s="13"/>
      <c r="D25" s="15"/>
      <c r="E25" s="18"/>
      <c r="F25" s="18"/>
      <c r="G25" s="18"/>
      <c r="H25" s="13"/>
      <c r="I25" s="13"/>
    </row>
    <row r="26" spans="1:9" ht="15">
      <c r="A26" s="16" t="s">
        <v>6</v>
      </c>
      <c r="B26" s="13"/>
      <c r="C26" s="13"/>
      <c r="D26" s="15"/>
      <c r="E26" s="18">
        <f>'CY Cons BS'!K21</f>
        <v>2048000</v>
      </c>
      <c r="F26" s="18"/>
      <c r="G26" s="18">
        <f>'PY Cons BS '!K21</f>
        <v>3491000</v>
      </c>
      <c r="H26" s="13"/>
      <c r="I26" s="13"/>
    </row>
    <row r="27" spans="1:9" ht="15">
      <c r="A27" s="13"/>
      <c r="B27" s="13"/>
      <c r="C27" s="13"/>
      <c r="D27" s="15"/>
      <c r="E27" s="18"/>
      <c r="F27" s="18"/>
      <c r="G27" s="18"/>
      <c r="H27" s="13"/>
      <c r="I27" s="13"/>
    </row>
    <row r="28" spans="1:9" ht="15">
      <c r="A28" s="16" t="s">
        <v>7</v>
      </c>
      <c r="B28" s="13"/>
      <c r="C28" s="13"/>
      <c r="D28" s="15"/>
      <c r="E28" s="18">
        <f>'CY Cons BS'!K22</f>
        <v>3329000</v>
      </c>
      <c r="F28" s="18"/>
      <c r="G28" s="18">
        <f>'PY Cons BS '!K22</f>
        <v>3581000</v>
      </c>
      <c r="H28" s="13"/>
      <c r="I28" s="13"/>
    </row>
    <row r="29" spans="1:9" ht="15">
      <c r="A29" s="13"/>
      <c r="B29" s="13"/>
      <c r="C29" s="13"/>
      <c r="D29" s="15"/>
      <c r="E29" s="18"/>
      <c r="F29" s="18"/>
      <c r="G29" s="18"/>
      <c r="H29" s="13"/>
      <c r="I29" s="13"/>
    </row>
    <row r="30" spans="1:9" ht="15">
      <c r="A30" s="16" t="s">
        <v>8</v>
      </c>
      <c r="B30" s="13"/>
      <c r="C30" s="13"/>
      <c r="D30" s="15"/>
      <c r="E30" s="18">
        <f>'CY Cons BS'!K23</f>
        <v>0</v>
      </c>
      <c r="F30" s="18"/>
      <c r="G30" s="18">
        <f>'PY Cons BS '!K23</f>
        <v>0</v>
      </c>
      <c r="H30" s="13"/>
      <c r="I30" s="13"/>
    </row>
    <row r="31" spans="1:9" ht="15">
      <c r="A31" s="13"/>
      <c r="B31" s="13"/>
      <c r="C31" s="13"/>
      <c r="D31" s="15"/>
      <c r="E31" s="18"/>
      <c r="F31" s="18"/>
      <c r="G31" s="18"/>
      <c r="H31" s="13"/>
      <c r="I31" s="13"/>
    </row>
    <row r="32" spans="1:9" ht="15">
      <c r="A32" s="16" t="s">
        <v>136</v>
      </c>
      <c r="B32" s="13"/>
      <c r="C32" s="13"/>
      <c r="D32" s="15"/>
      <c r="E32" s="18">
        <f>'CY Cons BS'!K24</f>
        <v>0</v>
      </c>
      <c r="F32" s="18"/>
      <c r="G32" s="18">
        <f>'PY Cons BS '!K24</f>
        <v>0</v>
      </c>
      <c r="H32" s="13"/>
      <c r="I32" s="13"/>
    </row>
    <row r="33" spans="1:9" ht="15">
      <c r="A33" s="13"/>
      <c r="B33" s="13"/>
      <c r="C33" s="13"/>
      <c r="D33" s="15"/>
      <c r="E33" s="18"/>
      <c r="F33" s="18"/>
      <c r="G33" s="18"/>
      <c r="H33" s="13"/>
      <c r="I33" s="13"/>
    </row>
    <row r="34" spans="1:9" ht="15">
      <c r="A34" s="16" t="s">
        <v>95</v>
      </c>
      <c r="B34" s="13"/>
      <c r="C34" s="13"/>
      <c r="D34" s="15"/>
      <c r="E34" s="18">
        <f>'CY Cons BS'!K25</f>
        <v>0</v>
      </c>
      <c r="F34" s="18"/>
      <c r="G34" s="18">
        <f>'PY Cons BS '!K25</f>
        <v>0</v>
      </c>
      <c r="H34" s="13"/>
      <c r="I34" s="13"/>
    </row>
    <row r="35" spans="1:9" ht="15">
      <c r="A35" s="16"/>
      <c r="B35" s="13"/>
      <c r="C35" s="13"/>
      <c r="D35" s="15"/>
      <c r="E35" s="18"/>
      <c r="F35" s="18"/>
      <c r="G35" s="18"/>
      <c r="H35" s="13"/>
      <c r="I35" s="13"/>
    </row>
    <row r="36" spans="1:9" ht="15">
      <c r="A36" s="16" t="s">
        <v>117</v>
      </c>
      <c r="B36" s="13"/>
      <c r="C36" s="13"/>
      <c r="D36" s="15"/>
      <c r="E36" s="18">
        <f>'CY Cons BS'!K26</f>
        <v>0</v>
      </c>
      <c r="F36" s="18"/>
      <c r="G36" s="18">
        <f>'PY Cons BS '!K26</f>
        <v>0</v>
      </c>
      <c r="H36" s="13"/>
      <c r="I36" s="13"/>
    </row>
    <row r="37" spans="1:9" ht="15">
      <c r="A37" s="13"/>
      <c r="B37" s="13"/>
      <c r="C37" s="13"/>
      <c r="D37" s="15"/>
      <c r="E37" s="18"/>
      <c r="F37" s="18"/>
      <c r="G37" s="18"/>
      <c r="H37" s="13"/>
      <c r="I37" s="13"/>
    </row>
    <row r="38" spans="1:9" ht="15">
      <c r="A38" s="16" t="s">
        <v>146</v>
      </c>
      <c r="B38" s="13"/>
      <c r="C38" s="13"/>
      <c r="D38" s="15"/>
      <c r="E38" s="18">
        <f>'CY Cons BS'!K27</f>
        <v>0</v>
      </c>
      <c r="F38" s="18"/>
      <c r="G38" s="18">
        <f>'PY Cons BS '!K27</f>
        <v>0</v>
      </c>
      <c r="H38" s="13"/>
      <c r="I38" s="13"/>
    </row>
    <row r="39" spans="1:9" ht="15">
      <c r="A39" s="13"/>
      <c r="B39" s="13"/>
      <c r="C39" s="13"/>
      <c r="D39" s="15"/>
      <c r="E39" s="122"/>
      <c r="F39" s="18"/>
      <c r="G39" s="122"/>
      <c r="H39" s="13"/>
      <c r="I39" s="13"/>
    </row>
    <row r="40" spans="1:9" ht="15.75" thickBot="1">
      <c r="A40" s="13"/>
      <c r="B40" s="13" t="s">
        <v>9</v>
      </c>
      <c r="C40" s="13"/>
      <c r="D40" s="15" t="s">
        <v>3</v>
      </c>
      <c r="E40" s="21">
        <f>SUM(E14:E39)</f>
        <v>314459000</v>
      </c>
      <c r="F40" s="18" t="s">
        <v>3</v>
      </c>
      <c r="G40" s="21">
        <f>SUM(G14:G39)</f>
        <v>292012000</v>
      </c>
      <c r="H40" s="13"/>
      <c r="I40" s="13"/>
    </row>
    <row r="41" spans="1:9" ht="15.75" thickTop="1">
      <c r="A41" s="13"/>
      <c r="B41" s="13"/>
      <c r="C41" s="13"/>
      <c r="D41" s="15"/>
      <c r="E41" s="19"/>
      <c r="F41" s="15"/>
      <c r="G41" s="19"/>
      <c r="H41" s="13"/>
      <c r="I41" s="13"/>
    </row>
    <row r="42" spans="1:9" ht="15">
      <c r="A42" s="13"/>
      <c r="B42" s="13"/>
      <c r="C42" s="13"/>
      <c r="D42" s="15"/>
      <c r="E42" s="19"/>
      <c r="F42" s="15"/>
      <c r="G42" s="19"/>
      <c r="H42" s="13"/>
      <c r="I42" s="13"/>
    </row>
    <row r="43" spans="1:9" ht="15">
      <c r="A43" s="13"/>
      <c r="B43" s="13"/>
      <c r="C43" s="13"/>
      <c r="D43" s="15"/>
      <c r="E43" s="19"/>
      <c r="F43" s="15"/>
      <c r="G43" s="19"/>
      <c r="H43" s="13"/>
      <c r="I43" s="13"/>
    </row>
    <row r="44" spans="1:9" ht="15">
      <c r="A44" s="13"/>
      <c r="B44" s="13"/>
      <c r="C44" s="13"/>
      <c r="D44" s="15"/>
      <c r="E44" s="19"/>
      <c r="F44" s="15"/>
      <c r="G44" s="19"/>
      <c r="H44" s="13"/>
      <c r="I44" s="13"/>
    </row>
    <row r="45" spans="1:9" ht="15">
      <c r="A45" s="13"/>
      <c r="B45" s="13"/>
      <c r="C45" s="13"/>
      <c r="D45" s="15"/>
      <c r="E45" s="19"/>
      <c r="F45" s="15"/>
      <c r="G45" s="19"/>
      <c r="H45" s="13"/>
      <c r="I45" s="13"/>
    </row>
    <row r="46" spans="1:9" ht="15">
      <c r="A46" s="13"/>
      <c r="B46" s="13"/>
      <c r="C46" s="13"/>
      <c r="D46" s="15"/>
      <c r="E46" s="19"/>
      <c r="F46" s="15"/>
      <c r="G46" s="19"/>
      <c r="H46" s="13"/>
      <c r="I46" s="13"/>
    </row>
    <row r="47" spans="1:9" ht="15">
      <c r="A47" s="13"/>
      <c r="B47" s="13"/>
      <c r="C47" s="13"/>
      <c r="D47" s="15"/>
      <c r="E47" s="16"/>
      <c r="F47" s="15"/>
      <c r="G47" s="19"/>
      <c r="H47" s="13"/>
      <c r="I47" s="13"/>
    </row>
    <row r="48" spans="1:9" ht="15">
      <c r="A48" s="13"/>
      <c r="B48" s="13"/>
      <c r="C48" s="13"/>
      <c r="D48" s="15"/>
      <c r="E48" s="16"/>
      <c r="F48" s="15"/>
      <c r="G48" s="16"/>
      <c r="H48" s="13"/>
      <c r="I48" s="13"/>
    </row>
    <row r="49" spans="1:9" ht="15">
      <c r="A49" s="13"/>
      <c r="B49" s="13"/>
      <c r="C49" s="13"/>
      <c r="D49" s="15"/>
      <c r="E49" s="16"/>
      <c r="F49" s="15"/>
      <c r="G49" s="16"/>
      <c r="H49" s="13"/>
      <c r="I49" s="13"/>
    </row>
    <row r="50" spans="1:9" ht="15">
      <c r="A50" s="13"/>
      <c r="B50" s="13"/>
      <c r="C50" s="13"/>
      <c r="D50" s="15"/>
      <c r="E50" s="16"/>
      <c r="F50" s="15"/>
      <c r="G50" s="16"/>
      <c r="H50" s="13"/>
      <c r="I50" s="13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&amp;C&amp;"Arial,Italic"The accompanying notes are an integral part of these financial statements.
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939"/>
  <sheetViews>
    <sheetView zoomScale="90" zoomScaleNormal="90" workbookViewId="0" topLeftCell="A1">
      <selection activeCell="G31" sqref="G31"/>
    </sheetView>
  </sheetViews>
  <sheetFormatPr defaultColWidth="9.140625" defaultRowHeight="12.75"/>
  <cols>
    <col min="1" max="2" width="2.7109375" style="14" customWidth="1"/>
    <col min="3" max="3" width="54.421875" style="14" bestFit="1" customWidth="1"/>
    <col min="4" max="4" width="2.7109375" style="14" customWidth="1"/>
    <col min="5" max="5" width="12.7109375" style="14" customWidth="1"/>
    <col min="6" max="6" width="2.7109375" style="14" customWidth="1"/>
    <col min="7" max="7" width="15.00390625" style="14" bestFit="1" customWidth="1"/>
    <col min="8" max="8" width="2.7109375" style="14" customWidth="1"/>
    <col min="9" max="9" width="14.7109375" style="14" customWidth="1"/>
    <col min="10" max="10" width="2.7109375" style="14" customWidth="1"/>
    <col min="11" max="11" width="14.8515625" style="14" bestFit="1" customWidth="1"/>
    <col min="12" max="12" width="9.140625" style="14" customWidth="1"/>
    <col min="13" max="13" width="10.28125" style="14" bestFit="1" customWidth="1"/>
    <col min="14" max="17" width="9.140625" style="14" customWidth="1"/>
  </cols>
  <sheetData>
    <row r="1" spans="1:17" s="52" customFormat="1" ht="15">
      <c r="A1" s="50" t="s">
        <v>143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4"/>
      <c r="M1" s="14"/>
      <c r="N1" s="14"/>
      <c r="O1" s="14"/>
      <c r="P1" s="14"/>
      <c r="Q1" s="1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8" spans="5:7" ht="12.75">
      <c r="E8" s="55"/>
      <c r="F8" s="54"/>
      <c r="G8" s="55"/>
    </row>
    <row r="9" spans="5:11" ht="12.75">
      <c r="E9" s="55" t="s">
        <v>147</v>
      </c>
      <c r="F9" s="54"/>
      <c r="G9" s="55" t="s">
        <v>148</v>
      </c>
      <c r="H9" s="54"/>
      <c r="I9" s="55" t="s">
        <v>108</v>
      </c>
      <c r="J9" s="54"/>
      <c r="K9" s="56" t="s">
        <v>109</v>
      </c>
    </row>
    <row r="10" spans="5:11" ht="12.75">
      <c r="E10" s="57" t="s">
        <v>110</v>
      </c>
      <c r="F10" s="58"/>
      <c r="G10" s="57" t="s">
        <v>111</v>
      </c>
      <c r="H10" s="58"/>
      <c r="I10" s="57" t="s">
        <v>112</v>
      </c>
      <c r="J10" s="58"/>
      <c r="K10" s="59" t="s">
        <v>113</v>
      </c>
    </row>
    <row r="11" spans="1:11" ht="12.75">
      <c r="A11" s="14" t="s">
        <v>23</v>
      </c>
      <c r="E11" s="16"/>
      <c r="F11" s="16"/>
      <c r="G11" s="75"/>
      <c r="H11" s="16"/>
      <c r="I11" s="16"/>
      <c r="J11" s="16"/>
      <c r="K11" s="32"/>
    </row>
    <row r="12" spans="2:13" ht="12.75">
      <c r="B12" s="14" t="s">
        <v>24</v>
      </c>
      <c r="D12" s="54" t="s">
        <v>3</v>
      </c>
      <c r="E12" s="41">
        <v>0</v>
      </c>
      <c r="F12" s="69" t="s">
        <v>3</v>
      </c>
      <c r="G12" s="72">
        <v>11918000</v>
      </c>
      <c r="H12" s="69" t="s">
        <v>3</v>
      </c>
      <c r="I12" s="41">
        <v>0</v>
      </c>
      <c r="J12" s="69" t="s">
        <v>3</v>
      </c>
      <c r="K12" s="23">
        <f aca="true" t="shared" si="0" ref="K12:K17">SUM(E12:I12)</f>
        <v>11918000</v>
      </c>
      <c r="L12" s="30"/>
      <c r="M12" s="61"/>
    </row>
    <row r="13" spans="2:13" ht="12.75">
      <c r="B13" s="14" t="s">
        <v>25</v>
      </c>
      <c r="E13" s="18">
        <v>0</v>
      </c>
      <c r="F13" s="30"/>
      <c r="G13" s="72">
        <v>597000</v>
      </c>
      <c r="H13" s="30"/>
      <c r="I13" s="18">
        <v>0</v>
      </c>
      <c r="J13" s="30"/>
      <c r="K13" s="23">
        <f t="shared" si="0"/>
        <v>597000</v>
      </c>
      <c r="L13" s="30"/>
      <c r="M13" s="61"/>
    </row>
    <row r="14" spans="2:13" ht="12.75">
      <c r="B14" s="14" t="s">
        <v>161</v>
      </c>
      <c r="E14" s="41">
        <v>0</v>
      </c>
      <c r="F14" s="30"/>
      <c r="G14" s="72">
        <v>385000</v>
      </c>
      <c r="H14" s="30"/>
      <c r="I14" s="41">
        <v>0</v>
      </c>
      <c r="J14" s="30"/>
      <c r="K14" s="23">
        <f t="shared" si="0"/>
        <v>385000</v>
      </c>
      <c r="L14" s="30"/>
      <c r="M14" s="61"/>
    </row>
    <row r="15" spans="2:13" ht="12.75">
      <c r="B15" s="14" t="s">
        <v>160</v>
      </c>
      <c r="E15" s="41">
        <v>0</v>
      </c>
      <c r="F15" s="30"/>
      <c r="G15" s="72">
        <v>54000</v>
      </c>
      <c r="H15" s="30"/>
      <c r="I15" s="41">
        <v>0</v>
      </c>
      <c r="J15" s="30"/>
      <c r="K15" s="23">
        <f t="shared" si="0"/>
        <v>54000</v>
      </c>
      <c r="L15" s="30"/>
      <c r="M15" s="61"/>
    </row>
    <row r="16" spans="2:13" ht="12.75">
      <c r="B16" s="14" t="s">
        <v>26</v>
      </c>
      <c r="E16" s="42">
        <v>0</v>
      </c>
      <c r="F16" s="30"/>
      <c r="G16" s="76">
        <v>0</v>
      </c>
      <c r="H16" s="71"/>
      <c r="I16" s="42">
        <v>0</v>
      </c>
      <c r="J16" s="71"/>
      <c r="K16" s="25">
        <f t="shared" si="0"/>
        <v>0</v>
      </c>
      <c r="L16" s="30"/>
      <c r="M16" s="61"/>
    </row>
    <row r="17" spans="2:13" ht="12.75">
      <c r="B17" s="14" t="s">
        <v>94</v>
      </c>
      <c r="E17" s="43">
        <v>0</v>
      </c>
      <c r="F17" s="30"/>
      <c r="G17" s="77">
        <v>59000</v>
      </c>
      <c r="H17" s="30"/>
      <c r="I17" s="43">
        <v>0</v>
      </c>
      <c r="J17" s="30"/>
      <c r="K17" s="23">
        <f t="shared" si="0"/>
        <v>59000</v>
      </c>
      <c r="L17" s="30"/>
      <c r="M17" s="61"/>
    </row>
    <row r="18" spans="3:13" ht="12.75">
      <c r="C18" s="14" t="s">
        <v>122</v>
      </c>
      <c r="E18" s="68">
        <f>SUM(E12:E17)</f>
        <v>0</v>
      </c>
      <c r="F18" s="30"/>
      <c r="G18" s="78">
        <f>SUM(G12:G17)</f>
        <v>13013000</v>
      </c>
      <c r="H18" s="30"/>
      <c r="I18" s="68">
        <f>SUM(I12:I17)</f>
        <v>0</v>
      </c>
      <c r="J18" s="30"/>
      <c r="K18" s="119">
        <f>SUM(K12:K17)</f>
        <v>13013000</v>
      </c>
      <c r="L18" s="30"/>
      <c r="M18" s="61"/>
    </row>
    <row r="19" spans="5:13" ht="12.75">
      <c r="E19" s="23"/>
      <c r="F19" s="30"/>
      <c r="G19" s="79"/>
      <c r="H19" s="30"/>
      <c r="I19" s="23"/>
      <c r="J19" s="30"/>
      <c r="K19" s="23"/>
      <c r="L19" s="30"/>
      <c r="M19" s="61"/>
    </row>
    <row r="20" spans="1:13" ht="12.75">
      <c r="A20" s="14" t="s">
        <v>27</v>
      </c>
      <c r="E20" s="23"/>
      <c r="F20" s="30"/>
      <c r="G20" s="79"/>
      <c r="H20" s="30"/>
      <c r="I20" s="23"/>
      <c r="J20" s="30"/>
      <c r="K20" s="23"/>
      <c r="L20" s="30"/>
      <c r="M20" s="61"/>
    </row>
    <row r="21" spans="2:13" ht="12.75">
      <c r="B21" s="14" t="s">
        <v>152</v>
      </c>
      <c r="E21" s="18">
        <v>0</v>
      </c>
      <c r="F21" s="30"/>
      <c r="G21" s="72">
        <v>1514000</v>
      </c>
      <c r="H21" s="30"/>
      <c r="I21" s="18">
        <v>0</v>
      </c>
      <c r="J21" s="30"/>
      <c r="K21" s="23">
        <f aca="true" t="shared" si="1" ref="K21:K28">SUM(E21:I21)</f>
        <v>1514000</v>
      </c>
      <c r="L21" s="30"/>
      <c r="M21" s="61"/>
    </row>
    <row r="22" spans="2:13" ht="12.75">
      <c r="B22" s="14" t="s">
        <v>12</v>
      </c>
      <c r="E22" s="41">
        <v>0</v>
      </c>
      <c r="F22" s="30"/>
      <c r="G22" s="72">
        <v>0</v>
      </c>
      <c r="H22" s="30"/>
      <c r="I22" s="41">
        <v>0</v>
      </c>
      <c r="J22" s="30"/>
      <c r="K22" s="23">
        <f t="shared" si="1"/>
        <v>0</v>
      </c>
      <c r="L22" s="30"/>
      <c r="M22" s="61"/>
    </row>
    <row r="23" spans="2:13" ht="12.75">
      <c r="B23" s="14" t="s">
        <v>13</v>
      </c>
      <c r="E23" s="41">
        <v>0</v>
      </c>
      <c r="F23" s="30"/>
      <c r="G23" s="72">
        <v>0</v>
      </c>
      <c r="H23" s="30"/>
      <c r="I23" s="41">
        <v>0</v>
      </c>
      <c r="J23" s="30"/>
      <c r="K23" s="23">
        <f t="shared" si="1"/>
        <v>0</v>
      </c>
      <c r="L23" s="30"/>
      <c r="M23" s="61"/>
    </row>
    <row r="24" spans="2:13" ht="12.75">
      <c r="B24" s="14" t="s">
        <v>105</v>
      </c>
      <c r="E24" s="41">
        <v>0</v>
      </c>
      <c r="F24" s="30"/>
      <c r="G24" s="72">
        <v>0</v>
      </c>
      <c r="H24" s="30"/>
      <c r="I24" s="41">
        <v>0</v>
      </c>
      <c r="J24" s="30"/>
      <c r="K24" s="23">
        <f t="shared" si="1"/>
        <v>0</v>
      </c>
      <c r="L24" s="30"/>
      <c r="M24" s="61"/>
    </row>
    <row r="25" spans="2:13" ht="12.75">
      <c r="B25" s="14" t="s">
        <v>162</v>
      </c>
      <c r="E25" s="41">
        <v>0</v>
      </c>
      <c r="F25" s="30"/>
      <c r="G25" s="72">
        <v>76000</v>
      </c>
      <c r="H25" s="30"/>
      <c r="I25" s="41">
        <v>0</v>
      </c>
      <c r="J25" s="30"/>
      <c r="K25" s="23">
        <f t="shared" si="1"/>
        <v>76000</v>
      </c>
      <c r="L25" s="30"/>
      <c r="M25" s="61"/>
    </row>
    <row r="26" spans="2:13" ht="12.75">
      <c r="B26" s="14" t="s">
        <v>92</v>
      </c>
      <c r="E26" s="41">
        <v>0</v>
      </c>
      <c r="F26" s="30"/>
      <c r="G26" s="72">
        <v>322000</v>
      </c>
      <c r="H26" s="30"/>
      <c r="I26" s="41">
        <v>0</v>
      </c>
      <c r="J26" s="30"/>
      <c r="K26" s="23">
        <f t="shared" si="1"/>
        <v>322000</v>
      </c>
      <c r="L26" s="30"/>
      <c r="M26" s="61"/>
    </row>
    <row r="27" spans="2:13" ht="12.75">
      <c r="B27" s="14" t="s">
        <v>163</v>
      </c>
      <c r="E27" s="41">
        <v>0</v>
      </c>
      <c r="F27" s="30"/>
      <c r="G27" s="72">
        <v>132000</v>
      </c>
      <c r="H27" s="30"/>
      <c r="I27" s="41">
        <v>0</v>
      </c>
      <c r="J27" s="30"/>
      <c r="K27" s="23">
        <f t="shared" si="1"/>
        <v>132000</v>
      </c>
      <c r="L27" s="30"/>
      <c r="M27" s="61"/>
    </row>
    <row r="28" spans="2:13" ht="12.75">
      <c r="B28" s="14" t="s">
        <v>91</v>
      </c>
      <c r="E28" s="67">
        <v>0</v>
      </c>
      <c r="F28" s="30"/>
      <c r="G28" s="78">
        <v>0</v>
      </c>
      <c r="H28" s="30"/>
      <c r="I28" s="67">
        <v>0</v>
      </c>
      <c r="J28" s="30"/>
      <c r="K28" s="23">
        <f t="shared" si="1"/>
        <v>0</v>
      </c>
      <c r="L28" s="30"/>
      <c r="M28" s="61"/>
    </row>
    <row r="29" spans="3:13" ht="12.75">
      <c r="C29" s="14" t="s">
        <v>123</v>
      </c>
      <c r="E29" s="68">
        <f>SUM(E21:E28)</f>
        <v>0</v>
      </c>
      <c r="F29" s="30"/>
      <c r="G29" s="78">
        <f>SUM(G21:G28)</f>
        <v>2044000</v>
      </c>
      <c r="H29" s="30"/>
      <c r="I29" s="68">
        <f>SUM(I21:I28)</f>
        <v>0</v>
      </c>
      <c r="J29" s="30"/>
      <c r="K29" s="119">
        <f>SUM(K21:K28)</f>
        <v>2044000</v>
      </c>
      <c r="L29" s="30"/>
      <c r="M29" s="61"/>
    </row>
    <row r="30" spans="5:13" ht="12.75">
      <c r="E30" s="23"/>
      <c r="F30" s="30"/>
      <c r="G30" s="79"/>
      <c r="H30" s="30"/>
      <c r="I30" s="18"/>
      <c r="J30" s="30"/>
      <c r="K30" s="23"/>
      <c r="L30" s="30"/>
      <c r="M30" s="61"/>
    </row>
    <row r="31" spans="3:13" ht="12.75">
      <c r="C31" s="14" t="s">
        <v>29</v>
      </c>
      <c r="E31" s="18">
        <f>+E18-E29</f>
        <v>0</v>
      </c>
      <c r="F31" s="30"/>
      <c r="G31" s="72">
        <f>+G18-G29</f>
        <v>10969000</v>
      </c>
      <c r="H31" s="30"/>
      <c r="I31" s="18">
        <f>SUM(I18-I29)</f>
        <v>0</v>
      </c>
      <c r="J31" s="30"/>
      <c r="K31" s="23">
        <f>K18-K29</f>
        <v>10969000</v>
      </c>
      <c r="L31" s="30"/>
      <c r="M31" s="61"/>
    </row>
    <row r="32" spans="5:13" ht="12.75">
      <c r="E32" s="23"/>
      <c r="F32" s="30"/>
      <c r="G32" s="79"/>
      <c r="H32" s="30"/>
      <c r="I32" s="23"/>
      <c r="J32" s="30"/>
      <c r="K32" s="23"/>
      <c r="L32" s="30"/>
      <c r="M32" s="61"/>
    </row>
    <row r="33" spans="1:13" ht="12.75">
      <c r="A33" s="14" t="s">
        <v>53</v>
      </c>
      <c r="E33" s="67">
        <v>0</v>
      </c>
      <c r="F33" s="30"/>
      <c r="G33" s="78">
        <v>1275000</v>
      </c>
      <c r="H33" s="30"/>
      <c r="I33" s="67">
        <v>0</v>
      </c>
      <c r="J33" s="30"/>
      <c r="K33" s="26">
        <f>SUM(E33:I33)</f>
        <v>1275000</v>
      </c>
      <c r="L33" s="30"/>
      <c r="M33" s="61"/>
    </row>
    <row r="34" spans="5:13" ht="12.75">
      <c r="E34" s="23"/>
      <c r="F34" s="30"/>
      <c r="G34" s="79"/>
      <c r="H34" s="30"/>
      <c r="I34" s="23"/>
      <c r="J34" s="30"/>
      <c r="K34" s="23"/>
      <c r="L34" s="30"/>
      <c r="M34" s="61"/>
    </row>
    <row r="35" spans="1:13" ht="12.75">
      <c r="A35" s="14" t="s">
        <v>30</v>
      </c>
      <c r="E35" s="68">
        <f>SUM(E31)</f>
        <v>0</v>
      </c>
      <c r="F35" s="30"/>
      <c r="G35" s="78">
        <f>SUM(G31-G33)</f>
        <v>9694000</v>
      </c>
      <c r="H35" s="30"/>
      <c r="I35" s="68">
        <f>SUM(I31-I33)</f>
        <v>0</v>
      </c>
      <c r="J35" s="30"/>
      <c r="K35" s="26">
        <f>K31-K33</f>
        <v>9694000</v>
      </c>
      <c r="L35" s="30"/>
      <c r="M35" s="61"/>
    </row>
    <row r="36" spans="5:13" ht="12.75">
      <c r="E36" s="23"/>
      <c r="F36" s="30"/>
      <c r="G36" s="79"/>
      <c r="H36" s="30"/>
      <c r="I36" s="23"/>
      <c r="J36" s="30"/>
      <c r="K36" s="23"/>
      <c r="L36" s="30"/>
      <c r="M36" s="61"/>
    </row>
    <row r="37" spans="1:13" ht="12.75">
      <c r="A37" s="116" t="s">
        <v>31</v>
      </c>
      <c r="E37" s="23"/>
      <c r="F37" s="30"/>
      <c r="G37" s="79"/>
      <c r="H37" s="30"/>
      <c r="I37" s="23"/>
      <c r="J37" s="30"/>
      <c r="K37" s="23"/>
      <c r="L37" s="30"/>
      <c r="M37" s="61"/>
    </row>
    <row r="38" spans="2:13" ht="12.75">
      <c r="B38" s="14" t="s">
        <v>124</v>
      </c>
      <c r="E38" s="72">
        <v>0</v>
      </c>
      <c r="F38" s="30"/>
      <c r="G38" s="72">
        <v>0</v>
      </c>
      <c r="H38" s="30"/>
      <c r="I38" s="23">
        <f>-E38</f>
        <v>0</v>
      </c>
      <c r="J38" s="30"/>
      <c r="K38" s="23">
        <f aca="true" t="shared" si="2" ref="K38:K46">SUM(E38:I38)</f>
        <v>0</v>
      </c>
      <c r="L38" s="30"/>
      <c r="M38" s="61"/>
    </row>
    <row r="39" spans="2:13" ht="12.75">
      <c r="B39" s="14" t="s">
        <v>125</v>
      </c>
      <c r="E39" s="72">
        <v>0</v>
      </c>
      <c r="F39" s="30"/>
      <c r="G39" s="72">
        <v>0</v>
      </c>
      <c r="H39" s="30"/>
      <c r="I39" s="23">
        <f>-E39</f>
        <v>0</v>
      </c>
      <c r="J39" s="30"/>
      <c r="K39" s="23">
        <f t="shared" si="2"/>
        <v>0</v>
      </c>
      <c r="L39" s="30"/>
      <c r="M39" s="61"/>
    </row>
    <row r="40" spans="2:13" ht="12.75">
      <c r="B40" s="14" t="s">
        <v>98</v>
      </c>
      <c r="E40" s="41">
        <v>0</v>
      </c>
      <c r="F40" s="30"/>
      <c r="G40" s="72">
        <v>1050000</v>
      </c>
      <c r="H40" s="30"/>
      <c r="I40" s="41">
        <v>0</v>
      </c>
      <c r="J40" s="30"/>
      <c r="K40" s="23">
        <f t="shared" si="2"/>
        <v>1050000</v>
      </c>
      <c r="L40" s="30"/>
      <c r="M40" s="61"/>
    </row>
    <row r="41" spans="2:13" ht="12.75">
      <c r="B41" s="14" t="s">
        <v>164</v>
      </c>
      <c r="E41" s="41">
        <v>0</v>
      </c>
      <c r="F41" s="30"/>
      <c r="G41" s="72">
        <v>187000</v>
      </c>
      <c r="H41" s="30"/>
      <c r="I41" s="41">
        <v>0</v>
      </c>
      <c r="J41" s="30"/>
      <c r="K41" s="23">
        <f t="shared" si="2"/>
        <v>187000</v>
      </c>
      <c r="L41" s="30"/>
      <c r="M41" s="61"/>
    </row>
    <row r="42" spans="2:13" ht="12.75">
      <c r="B42" s="14" t="s">
        <v>89</v>
      </c>
      <c r="E42" s="41">
        <v>0</v>
      </c>
      <c r="F42" s="30"/>
      <c r="G42" s="72">
        <v>0</v>
      </c>
      <c r="H42" s="30"/>
      <c r="I42" s="41">
        <v>0</v>
      </c>
      <c r="J42" s="30"/>
      <c r="K42" s="23">
        <f t="shared" si="2"/>
        <v>0</v>
      </c>
      <c r="L42" s="30"/>
      <c r="M42" s="61"/>
    </row>
    <row r="43" spans="2:13" ht="12.75">
      <c r="B43" s="14" t="s">
        <v>99</v>
      </c>
      <c r="E43" s="41">
        <v>0</v>
      </c>
      <c r="F43" s="30"/>
      <c r="G43" s="72">
        <v>-82000</v>
      </c>
      <c r="H43" s="30"/>
      <c r="I43" s="41">
        <v>0</v>
      </c>
      <c r="J43" s="30"/>
      <c r="K43" s="23">
        <f t="shared" si="2"/>
        <v>-82000</v>
      </c>
      <c r="L43" s="30"/>
      <c r="M43" s="61"/>
    </row>
    <row r="44" spans="2:13" ht="12.75">
      <c r="B44" s="14" t="s">
        <v>137</v>
      </c>
      <c r="E44" s="41">
        <v>0</v>
      </c>
      <c r="F44" s="30"/>
      <c r="G44" s="72">
        <v>0</v>
      </c>
      <c r="H44" s="30"/>
      <c r="I44" s="41">
        <v>0</v>
      </c>
      <c r="J44" s="30"/>
      <c r="K44" s="23">
        <f t="shared" si="2"/>
        <v>0</v>
      </c>
      <c r="L44" s="30"/>
      <c r="M44" s="61"/>
    </row>
    <row r="45" spans="2:13" ht="12.75">
      <c r="B45" s="14" t="s">
        <v>32</v>
      </c>
      <c r="E45" s="41">
        <v>0</v>
      </c>
      <c r="F45" s="30"/>
      <c r="G45" s="72">
        <v>355000</v>
      </c>
      <c r="H45" s="30"/>
      <c r="I45" s="41">
        <v>0</v>
      </c>
      <c r="J45" s="30"/>
      <c r="K45" s="23">
        <f>SUM(E45:I45)</f>
        <v>355000</v>
      </c>
      <c r="L45" s="30"/>
      <c r="M45" s="61"/>
    </row>
    <row r="46" spans="2:13" ht="12.75">
      <c r="B46" s="14" t="s">
        <v>33</v>
      </c>
      <c r="E46" s="115">
        <v>0</v>
      </c>
      <c r="F46" s="30"/>
      <c r="G46" s="78">
        <v>318000</v>
      </c>
      <c r="H46" s="30"/>
      <c r="I46" s="67">
        <v>0</v>
      </c>
      <c r="J46" s="30"/>
      <c r="K46" s="26">
        <f t="shared" si="2"/>
        <v>318000</v>
      </c>
      <c r="L46" s="30"/>
      <c r="M46" s="61"/>
    </row>
    <row r="47" spans="3:13" ht="12.75">
      <c r="C47" s="14" t="s">
        <v>126</v>
      </c>
      <c r="E47" s="26">
        <f>SUM(E38:E46)</f>
        <v>0</v>
      </c>
      <c r="F47" s="30"/>
      <c r="G47" s="80">
        <f>SUM(G38:G46)</f>
        <v>1828000</v>
      </c>
      <c r="H47" s="30"/>
      <c r="I47" s="26">
        <f>SUM(I38:I46)</f>
        <v>0</v>
      </c>
      <c r="J47" s="30"/>
      <c r="K47" s="26">
        <f>SUM(K38:K46)</f>
        <v>1828000</v>
      </c>
      <c r="L47" s="30"/>
      <c r="M47" s="61"/>
    </row>
    <row r="48" spans="5:13" ht="12.75">
      <c r="E48" s="23"/>
      <c r="F48" s="30"/>
      <c r="G48" s="79"/>
      <c r="H48" s="30"/>
      <c r="I48" s="23"/>
      <c r="J48" s="30"/>
      <c r="K48" s="23"/>
      <c r="L48" s="30"/>
      <c r="M48" s="61"/>
    </row>
    <row r="49" spans="1:13" ht="12.75">
      <c r="A49" s="14" t="s">
        <v>34</v>
      </c>
      <c r="E49" s="23"/>
      <c r="F49" s="30"/>
      <c r="G49" s="79"/>
      <c r="H49" s="30"/>
      <c r="I49" s="23"/>
      <c r="J49" s="30"/>
      <c r="K49" s="23"/>
      <c r="L49" s="30"/>
      <c r="M49" s="61"/>
    </row>
    <row r="50" spans="2:13" ht="12.75">
      <c r="B50" s="14" t="s">
        <v>35</v>
      </c>
      <c r="E50" s="18">
        <v>0</v>
      </c>
      <c r="F50" s="30"/>
      <c r="G50" s="72">
        <v>5071000</v>
      </c>
      <c r="H50" s="30"/>
      <c r="I50" s="41">
        <v>0</v>
      </c>
      <c r="J50" s="30"/>
      <c r="K50" s="23">
        <f>SUM(E50:I50)</f>
        <v>5071000</v>
      </c>
      <c r="L50" s="30"/>
      <c r="M50" s="61"/>
    </row>
    <row r="51" spans="2:13" ht="12.75">
      <c r="B51" s="14" t="s">
        <v>165</v>
      </c>
      <c r="E51" s="41">
        <v>0</v>
      </c>
      <c r="F51" s="30"/>
      <c r="G51" s="72">
        <v>1412000</v>
      </c>
      <c r="H51" s="30"/>
      <c r="I51" s="41">
        <v>0</v>
      </c>
      <c r="J51" s="30"/>
      <c r="K51" s="23">
        <f>SUM(E51:I51)</f>
        <v>1412000</v>
      </c>
      <c r="L51" s="30"/>
      <c r="M51" s="61"/>
    </row>
    <row r="52" spans="2:13" ht="12.75">
      <c r="B52" s="14" t="s">
        <v>87</v>
      </c>
      <c r="E52" s="18">
        <v>0</v>
      </c>
      <c r="F52" s="30"/>
      <c r="G52" s="72">
        <v>0</v>
      </c>
      <c r="H52" s="30"/>
      <c r="I52" s="41">
        <v>0</v>
      </c>
      <c r="J52" s="30"/>
      <c r="K52" s="23">
        <f>SUM(E52:I52)</f>
        <v>0</v>
      </c>
      <c r="L52" s="30"/>
      <c r="M52" s="61"/>
    </row>
    <row r="53" spans="2:13" ht="12.75">
      <c r="B53" s="14" t="s">
        <v>88</v>
      </c>
      <c r="E53" s="18">
        <v>0</v>
      </c>
      <c r="F53" s="30"/>
      <c r="G53" s="72">
        <v>0</v>
      </c>
      <c r="H53" s="30"/>
      <c r="I53" s="41">
        <v>0</v>
      </c>
      <c r="J53" s="30"/>
      <c r="K53" s="23">
        <f>SUM(E53:I53)</f>
        <v>0</v>
      </c>
      <c r="L53" s="30"/>
      <c r="M53" s="61"/>
    </row>
    <row r="54" spans="2:13" ht="12.75">
      <c r="B54" s="14" t="s">
        <v>166</v>
      </c>
      <c r="E54" s="68">
        <v>0</v>
      </c>
      <c r="F54" s="30"/>
      <c r="G54" s="78">
        <v>3120000</v>
      </c>
      <c r="H54" s="30"/>
      <c r="I54" s="67">
        <v>0</v>
      </c>
      <c r="J54" s="30"/>
      <c r="K54" s="26">
        <f>SUM(E54:I54)</f>
        <v>3120000</v>
      </c>
      <c r="L54" s="30"/>
      <c r="M54" s="61"/>
    </row>
    <row r="55" spans="3:13" ht="12.75">
      <c r="C55" s="14" t="s">
        <v>127</v>
      </c>
      <c r="E55" s="68">
        <f>SUM(E50:E54)</f>
        <v>0</v>
      </c>
      <c r="F55" s="30"/>
      <c r="G55" s="78">
        <f>SUM(G50:G54)</f>
        <v>9603000</v>
      </c>
      <c r="H55" s="30"/>
      <c r="I55" s="68">
        <f>SUM(I50:I54)</f>
        <v>0</v>
      </c>
      <c r="J55" s="30"/>
      <c r="K55" s="26">
        <f>SUM(K50:K54)</f>
        <v>9603000</v>
      </c>
      <c r="L55" s="30"/>
      <c r="M55" s="61"/>
    </row>
    <row r="56" spans="5:13" ht="12.75">
      <c r="E56" s="23"/>
      <c r="F56" s="30"/>
      <c r="G56" s="79"/>
      <c r="H56" s="30"/>
      <c r="I56" s="23"/>
      <c r="J56" s="30"/>
      <c r="K56" s="23"/>
      <c r="L56" s="30"/>
      <c r="M56" s="61"/>
    </row>
    <row r="57" spans="1:13" ht="12.75">
      <c r="A57" s="14" t="s">
        <v>36</v>
      </c>
      <c r="E57" s="24">
        <f>SUM(E35+E47-E55)</f>
        <v>0</v>
      </c>
      <c r="F57" s="30"/>
      <c r="G57" s="81">
        <f>SUM(G35+G47-G55)</f>
        <v>1919000</v>
      </c>
      <c r="H57" s="30"/>
      <c r="I57" s="24">
        <f>SUM(I47)</f>
        <v>0</v>
      </c>
      <c r="J57" s="30"/>
      <c r="K57" s="20">
        <f>SUM(K35+K47-K55)</f>
        <v>1919000</v>
      </c>
      <c r="L57" s="30"/>
      <c r="M57" s="61"/>
    </row>
    <row r="58" spans="5:13" ht="12.75">
      <c r="E58" s="23"/>
      <c r="F58" s="30"/>
      <c r="G58" s="79"/>
      <c r="H58" s="30"/>
      <c r="I58" s="23"/>
      <c r="J58" s="30"/>
      <c r="K58" s="23"/>
      <c r="L58" s="30"/>
      <c r="M58" s="61"/>
    </row>
    <row r="59" spans="2:13" ht="12.75">
      <c r="B59" s="14" t="s">
        <v>128</v>
      </c>
      <c r="E59" s="73">
        <v>0</v>
      </c>
      <c r="F59" s="30"/>
      <c r="G59" s="80">
        <v>524000</v>
      </c>
      <c r="H59" s="30"/>
      <c r="I59" s="68">
        <v>0</v>
      </c>
      <c r="J59" s="30"/>
      <c r="K59" s="26">
        <f>SUM(E59:I59)</f>
        <v>524000</v>
      </c>
      <c r="L59" s="30"/>
      <c r="M59" s="61"/>
    </row>
    <row r="60" spans="5:13" ht="12.75">
      <c r="E60" s="23"/>
      <c r="F60" s="30"/>
      <c r="G60" s="79"/>
      <c r="H60" s="30"/>
      <c r="I60" s="23"/>
      <c r="J60" s="30"/>
      <c r="K60" s="23"/>
      <c r="L60" s="30"/>
      <c r="M60" s="61"/>
    </row>
    <row r="61" spans="1:13" ht="12.75">
      <c r="A61" s="14" t="s">
        <v>129</v>
      </c>
      <c r="E61" s="24">
        <f>E57-E59</f>
        <v>0</v>
      </c>
      <c r="F61" s="30"/>
      <c r="G61" s="81">
        <f>G57-G59</f>
        <v>1395000</v>
      </c>
      <c r="H61" s="30"/>
      <c r="I61" s="24">
        <f>SUM(I57)</f>
        <v>0</v>
      </c>
      <c r="J61" s="30"/>
      <c r="K61" s="24">
        <f>K57-K59</f>
        <v>1395000</v>
      </c>
      <c r="L61" s="30"/>
      <c r="M61" s="61"/>
    </row>
    <row r="62" spans="5:13" ht="12.75">
      <c r="E62" s="23"/>
      <c r="F62" s="30"/>
      <c r="G62" s="30"/>
      <c r="H62" s="30"/>
      <c r="I62" s="23"/>
      <c r="J62" s="30"/>
      <c r="K62" s="23"/>
      <c r="L62" s="30"/>
      <c r="M62" s="61"/>
    </row>
    <row r="63" spans="1:13" ht="12.75">
      <c r="A63" s="14" t="s">
        <v>130</v>
      </c>
      <c r="E63" s="30"/>
      <c r="F63" s="30"/>
      <c r="G63" s="30"/>
      <c r="H63" s="30"/>
      <c r="I63" s="30"/>
      <c r="J63" s="30"/>
      <c r="K63" s="30"/>
      <c r="L63" s="30"/>
      <c r="M63" s="64"/>
    </row>
    <row r="64" spans="5:13" ht="12.75">
      <c r="E64" s="110"/>
      <c r="F64" s="110"/>
      <c r="G64" s="110"/>
      <c r="H64" s="110"/>
      <c r="I64" s="110"/>
      <c r="J64" s="110"/>
      <c r="K64" s="110"/>
      <c r="L64" s="110"/>
      <c r="M64" s="61"/>
    </row>
    <row r="65" spans="2:13" ht="12.75">
      <c r="B65" s="14" t="s">
        <v>131</v>
      </c>
      <c r="E65" s="110"/>
      <c r="F65" s="110"/>
      <c r="G65" s="110"/>
      <c r="H65" s="110"/>
      <c r="I65" s="110"/>
      <c r="J65" s="110"/>
      <c r="K65" s="110"/>
      <c r="L65" s="110"/>
      <c r="M65" s="61"/>
    </row>
    <row r="66" spans="3:13" ht="12.75">
      <c r="C66" s="14" t="s">
        <v>169</v>
      </c>
      <c r="E66" s="117">
        <v>0</v>
      </c>
      <c r="F66" s="110"/>
      <c r="G66" s="117">
        <v>301000</v>
      </c>
      <c r="H66" s="110"/>
      <c r="I66" s="117">
        <f>-E66</f>
        <v>0</v>
      </c>
      <c r="J66" s="110"/>
      <c r="K66" s="117">
        <f>SUM(E66:I66)</f>
        <v>301000</v>
      </c>
      <c r="L66" s="110"/>
      <c r="M66" s="61"/>
    </row>
    <row r="67" spans="5:13" ht="12.75">
      <c r="E67" s="117"/>
      <c r="F67" s="110"/>
      <c r="G67" s="117"/>
      <c r="H67" s="110"/>
      <c r="I67" s="117"/>
      <c r="J67" s="110"/>
      <c r="K67" s="117"/>
      <c r="L67" s="110"/>
      <c r="M67" s="61"/>
    </row>
    <row r="68" spans="2:13" ht="12.75">
      <c r="B68" s="14" t="s">
        <v>167</v>
      </c>
      <c r="E68" s="117">
        <v>0</v>
      </c>
      <c r="F68" s="117"/>
      <c r="G68" s="117">
        <v>-636000</v>
      </c>
      <c r="H68" s="117"/>
      <c r="I68" s="117">
        <f>-E68</f>
        <v>0</v>
      </c>
      <c r="J68" s="117"/>
      <c r="K68" s="117">
        <f>SUM(E68:I68)</f>
        <v>-636000</v>
      </c>
      <c r="L68" s="110"/>
      <c r="M68" s="61"/>
    </row>
    <row r="69" spans="3:13" ht="12.75">
      <c r="C69" s="14" t="s">
        <v>168</v>
      </c>
      <c r="E69" s="117"/>
      <c r="F69" s="110"/>
      <c r="G69" s="117"/>
      <c r="H69" s="110"/>
      <c r="I69" s="117"/>
      <c r="J69" s="110"/>
      <c r="K69" s="117"/>
      <c r="L69" s="110"/>
      <c r="M69" s="61"/>
    </row>
    <row r="70" spans="5:13" ht="12.75">
      <c r="E70" s="118"/>
      <c r="F70" s="110"/>
      <c r="G70" s="118"/>
      <c r="H70" s="110"/>
      <c r="I70" s="118"/>
      <c r="J70" s="110"/>
      <c r="K70" s="118"/>
      <c r="L70" s="30"/>
      <c r="M70" s="61"/>
    </row>
    <row r="71" spans="1:13" ht="13.5" thickBot="1">
      <c r="A71" s="14" t="s">
        <v>47</v>
      </c>
      <c r="D71" s="54" t="s">
        <v>3</v>
      </c>
      <c r="E71" s="211">
        <f>SUM(E61:E66)</f>
        <v>0</v>
      </c>
      <c r="F71" s="110" t="s">
        <v>3</v>
      </c>
      <c r="G71" s="211">
        <f>SUM(G61:G69)</f>
        <v>1060000</v>
      </c>
      <c r="H71" s="110" t="s">
        <v>3</v>
      </c>
      <c r="I71" s="211">
        <f>SUM(I61:I66)</f>
        <v>0</v>
      </c>
      <c r="J71" s="110" t="s">
        <v>3</v>
      </c>
      <c r="K71" s="211">
        <f>SUM(K61:K68)</f>
        <v>1060000</v>
      </c>
      <c r="L71" s="30"/>
      <c r="M71" s="61"/>
    </row>
    <row r="72" spans="5:13" ht="13.5" thickTop="1">
      <c r="E72" s="30"/>
      <c r="F72" s="30"/>
      <c r="G72" s="30"/>
      <c r="H72" s="30"/>
      <c r="I72" s="30"/>
      <c r="J72" s="30"/>
      <c r="K72" s="30"/>
      <c r="L72" s="30"/>
      <c r="M72" s="61"/>
    </row>
    <row r="73" spans="5:13" ht="12.75">
      <c r="E73" s="30"/>
      <c r="F73" s="30"/>
      <c r="G73" s="30"/>
      <c r="H73" s="30"/>
      <c r="I73" s="30"/>
      <c r="J73" s="30"/>
      <c r="K73" s="30"/>
      <c r="L73" s="30"/>
      <c r="M73" s="61"/>
    </row>
    <row r="74" spans="5:13" ht="12.75">
      <c r="E74" s="30"/>
      <c r="F74" s="30"/>
      <c r="G74" s="30"/>
      <c r="H74" s="30"/>
      <c r="I74" s="30"/>
      <c r="J74" s="30"/>
      <c r="K74" s="30"/>
      <c r="L74" s="30"/>
      <c r="M74" s="61"/>
    </row>
    <row r="75" spans="5:13" ht="12.75">
      <c r="E75" s="30"/>
      <c r="F75" s="30"/>
      <c r="G75" s="30"/>
      <c r="H75" s="30"/>
      <c r="I75" s="30"/>
      <c r="J75" s="30"/>
      <c r="K75" s="30"/>
      <c r="L75" s="30"/>
      <c r="M75" s="61"/>
    </row>
    <row r="76" spans="5:13" ht="12.75">
      <c r="E76" s="30"/>
      <c r="F76" s="30"/>
      <c r="G76" s="30"/>
      <c r="H76" s="30"/>
      <c r="I76" s="30"/>
      <c r="J76" s="30"/>
      <c r="K76" s="30"/>
      <c r="L76" s="30"/>
      <c r="M76" s="61"/>
    </row>
    <row r="77" spans="5:13" ht="12.75">
      <c r="E77" s="30"/>
      <c r="F77" s="30"/>
      <c r="G77" s="30"/>
      <c r="H77" s="30"/>
      <c r="I77" s="30"/>
      <c r="J77" s="30"/>
      <c r="K77" s="30"/>
      <c r="L77" s="30"/>
      <c r="M77" s="61"/>
    </row>
    <row r="78" spans="5:13" ht="12.75">
      <c r="E78" s="30"/>
      <c r="F78" s="30"/>
      <c r="G78" s="30"/>
      <c r="H78" s="30"/>
      <c r="I78" s="30"/>
      <c r="J78" s="30"/>
      <c r="K78" s="30"/>
      <c r="L78" s="30"/>
      <c r="M78" s="61"/>
    </row>
    <row r="79" spans="5:13" ht="12.75">
      <c r="E79" s="30"/>
      <c r="F79" s="30"/>
      <c r="G79" s="30"/>
      <c r="H79" s="30"/>
      <c r="I79" s="30"/>
      <c r="J79" s="30"/>
      <c r="K79" s="30"/>
      <c r="L79" s="30"/>
      <c r="M79" s="61"/>
    </row>
    <row r="80" spans="5:13" ht="12.75">
      <c r="E80" s="30"/>
      <c r="F80" s="30"/>
      <c r="G80" s="30"/>
      <c r="H80" s="30"/>
      <c r="I80" s="30"/>
      <c r="J80" s="30"/>
      <c r="K80" s="30"/>
      <c r="L80" s="30"/>
      <c r="M80" s="61"/>
    </row>
    <row r="81" spans="5:13" ht="12.75">
      <c r="E81" s="61"/>
      <c r="F81" s="61"/>
      <c r="G81" s="61"/>
      <c r="H81" s="61"/>
      <c r="I81" s="61"/>
      <c r="J81" s="61"/>
      <c r="K81" s="61"/>
      <c r="L81" s="61"/>
      <c r="M81" s="61"/>
    </row>
    <row r="82" spans="5:13" ht="12.75">
      <c r="E82" s="61"/>
      <c r="F82" s="61"/>
      <c r="G82" s="61"/>
      <c r="H82" s="61"/>
      <c r="I82" s="61"/>
      <c r="J82" s="61"/>
      <c r="K82" s="61"/>
      <c r="L82" s="61"/>
      <c r="M82" s="61"/>
    </row>
    <row r="83" spans="5:13" ht="12.75">
      <c r="E83" s="61"/>
      <c r="F83" s="61"/>
      <c r="G83" s="61"/>
      <c r="H83" s="61"/>
      <c r="I83" s="61"/>
      <c r="J83" s="61"/>
      <c r="K83" s="61"/>
      <c r="L83" s="61"/>
      <c r="M83" s="61"/>
    </row>
    <row r="84" spans="5:13" ht="12.75">
      <c r="E84" s="61"/>
      <c r="F84" s="61"/>
      <c r="G84" s="61"/>
      <c r="H84" s="61"/>
      <c r="I84" s="61"/>
      <c r="J84" s="61"/>
      <c r="K84" s="61"/>
      <c r="L84" s="61"/>
      <c r="M84" s="61"/>
    </row>
    <row r="85" spans="5:13" ht="12.75">
      <c r="E85" s="61"/>
      <c r="F85" s="61"/>
      <c r="G85" s="61"/>
      <c r="H85" s="61"/>
      <c r="I85" s="61"/>
      <c r="J85" s="61"/>
      <c r="K85" s="61"/>
      <c r="L85" s="61"/>
      <c r="M85" s="61"/>
    </row>
    <row r="86" spans="5:13" ht="12.75">
      <c r="E86" s="61"/>
      <c r="F86" s="61"/>
      <c r="G86" s="61"/>
      <c r="H86" s="61"/>
      <c r="I86" s="61"/>
      <c r="J86" s="61"/>
      <c r="K86" s="61"/>
      <c r="L86" s="61"/>
      <c r="M86" s="61"/>
    </row>
    <row r="87" spans="5:13" ht="12.75">
      <c r="E87" s="61"/>
      <c r="F87" s="61"/>
      <c r="G87" s="61"/>
      <c r="H87" s="61"/>
      <c r="I87" s="61"/>
      <c r="J87" s="61"/>
      <c r="K87" s="61"/>
      <c r="L87" s="61"/>
      <c r="M87" s="61"/>
    </row>
    <row r="88" spans="5:13" ht="12.75">
      <c r="E88" s="61"/>
      <c r="F88" s="61"/>
      <c r="G88" s="61"/>
      <c r="H88" s="61"/>
      <c r="I88" s="61"/>
      <c r="J88" s="61"/>
      <c r="K88" s="61"/>
      <c r="L88" s="61"/>
      <c r="M88" s="61"/>
    </row>
    <row r="89" spans="5:13" ht="12.75">
      <c r="E89" s="61"/>
      <c r="F89" s="61"/>
      <c r="G89" s="61"/>
      <c r="H89" s="61"/>
      <c r="I89" s="61"/>
      <c r="J89" s="61"/>
      <c r="K89" s="61"/>
      <c r="L89" s="61"/>
      <c r="M89" s="61"/>
    </row>
    <row r="90" spans="5:13" ht="12.75">
      <c r="E90" s="61"/>
      <c r="F90" s="61"/>
      <c r="G90" s="61"/>
      <c r="H90" s="61"/>
      <c r="I90" s="61"/>
      <c r="J90" s="61"/>
      <c r="K90" s="61"/>
      <c r="L90" s="61"/>
      <c r="M90" s="61"/>
    </row>
    <row r="91" spans="5:13" ht="12.75">
      <c r="E91" s="61"/>
      <c r="F91" s="61"/>
      <c r="G91" s="61"/>
      <c r="H91" s="61"/>
      <c r="I91" s="61"/>
      <c r="J91" s="61"/>
      <c r="K91" s="61"/>
      <c r="L91" s="61"/>
      <c r="M91" s="61"/>
    </row>
    <row r="92" spans="5:13" ht="12.75">
      <c r="E92" s="61"/>
      <c r="F92" s="61"/>
      <c r="G92" s="61"/>
      <c r="H92" s="61"/>
      <c r="I92" s="61"/>
      <c r="J92" s="61"/>
      <c r="K92" s="61"/>
      <c r="L92" s="61"/>
      <c r="M92" s="61"/>
    </row>
    <row r="93" spans="5:13" ht="12.75">
      <c r="E93" s="61"/>
      <c r="F93" s="61"/>
      <c r="G93" s="61"/>
      <c r="H93" s="61"/>
      <c r="I93" s="61"/>
      <c r="J93" s="61"/>
      <c r="K93" s="61"/>
      <c r="L93" s="61"/>
      <c r="M93" s="61"/>
    </row>
    <row r="94" spans="5:13" ht="12.75">
      <c r="E94" s="61"/>
      <c r="F94" s="61"/>
      <c r="G94" s="61"/>
      <c r="H94" s="61"/>
      <c r="I94" s="61"/>
      <c r="J94" s="61"/>
      <c r="K94" s="61"/>
      <c r="L94" s="61"/>
      <c r="M94" s="61"/>
    </row>
    <row r="95" spans="5:13" ht="12.75">
      <c r="E95" s="61"/>
      <c r="F95" s="61"/>
      <c r="G95" s="61"/>
      <c r="H95" s="61"/>
      <c r="I95" s="61"/>
      <c r="J95" s="61"/>
      <c r="K95" s="61"/>
      <c r="L95" s="61"/>
      <c r="M95" s="61"/>
    </row>
    <row r="96" spans="5:13" ht="12.75">
      <c r="E96" s="61"/>
      <c r="F96" s="61"/>
      <c r="G96" s="61"/>
      <c r="H96" s="61"/>
      <c r="I96" s="61"/>
      <c r="J96" s="61"/>
      <c r="K96" s="61"/>
      <c r="L96" s="61"/>
      <c r="M96" s="61"/>
    </row>
    <row r="97" spans="5:13" ht="12.75">
      <c r="E97" s="61"/>
      <c r="F97" s="61"/>
      <c r="G97" s="61"/>
      <c r="H97" s="61"/>
      <c r="I97" s="61"/>
      <c r="J97" s="61"/>
      <c r="K97" s="61"/>
      <c r="L97" s="61"/>
      <c r="M97" s="61"/>
    </row>
    <row r="98" spans="5:13" ht="12.75">
      <c r="E98" s="61"/>
      <c r="F98" s="61"/>
      <c r="G98" s="61"/>
      <c r="H98" s="61"/>
      <c r="I98" s="61"/>
      <c r="J98" s="61"/>
      <c r="K98" s="61"/>
      <c r="L98" s="61"/>
      <c r="M98" s="61"/>
    </row>
    <row r="99" spans="5:13" ht="12.75">
      <c r="E99" s="61"/>
      <c r="F99" s="61"/>
      <c r="G99" s="61"/>
      <c r="H99" s="61"/>
      <c r="I99" s="61"/>
      <c r="J99" s="61"/>
      <c r="K99" s="61"/>
      <c r="L99" s="61"/>
      <c r="M99" s="61"/>
    </row>
    <row r="100" spans="5:13" ht="12.75"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5:13" ht="12.75"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5:13" ht="12.75"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5:13" ht="12.75"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5:13" ht="12.75"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5:13" ht="12.75"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5:13" ht="12.75"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5:13" ht="12.75"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5:13" ht="12.75"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5:13" ht="12.75"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5:13" ht="12.75"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5:13" ht="12.75"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5:13" ht="12.75"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5:13" ht="12.75"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5:13" ht="12.75"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5:13" ht="12.75"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5:13" ht="12.75"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5:13" ht="12.75"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5:13" ht="12.75"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5:13" ht="12.75"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5:13" ht="12.75"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5:13" ht="12.75"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5:13" ht="12.75"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5:13" ht="12.75"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5:13" ht="12.75"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5:13" ht="12.75"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5:13" ht="12.75"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5:13" ht="12.75"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5:13" ht="12.75"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5:13" ht="12.75"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5:13" ht="12.75"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5:13" ht="12.75"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5:13" ht="12.75"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5:13" ht="12.75"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5:13" ht="12.75"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5:13" ht="12.75"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5:13" ht="12.75"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5:13" ht="12.75"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5:13" ht="12.75"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5:13" ht="12.75"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5:13" ht="12.75"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5:13" ht="12.75"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5:13" ht="12.75"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5:13" ht="12.75"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5:13" ht="12.75"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5:13" ht="12.75"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5:13" ht="12.75"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5:13" ht="12.75"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5:13" ht="12.75"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5:13" ht="12.75"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5:13" ht="12.75"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5:13" ht="12.75"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5:13" ht="12.75"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5:13" ht="12.75"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5:13" ht="12.75"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5:13" ht="12.75"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5:13" ht="12.75"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5:13" ht="12.75"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5:13" ht="12.75"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5:13" ht="12.75"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5:13" ht="12.75"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5:13" ht="12.75"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5:13" ht="12.75"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5:13" ht="12.75"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5:13" ht="12.75"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5:13" ht="12.75"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5:13" ht="12.75"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5:13" ht="12.75"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5:13" ht="12.75"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5:13" ht="12.75"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5:13" ht="12.75"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5:13" ht="12.75"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5:13" ht="12.75"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5:13" ht="12.75"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5:13" ht="12.75"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5:13" ht="12.75"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5:13" ht="12.75"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5:13" ht="12.75"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5:13" ht="12.75"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5:13" ht="12.75"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5:13" ht="12.75"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5:13" ht="12.75"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5:13" ht="12.75"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5:13" ht="12.75"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5:13" ht="12.75"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5:13" ht="12.75"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5:13" ht="12.75"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5:13" ht="12.75"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5:13" ht="12.75"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5:13" ht="12.75"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5:13" ht="12.75"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5:13" ht="12.75"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5:13" ht="12.75"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5:13" ht="12.75"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5:13" ht="12.75"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5:13" ht="12.75"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5:13" ht="12.75"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5:13" ht="12.75"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5:13" ht="12.75"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5:13" ht="12.75"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5:13" ht="12.75"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5:13" ht="12.75"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5:13" ht="12.75"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5:13" ht="12.75"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5:13" ht="12.75"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5:13" ht="12.75"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5:13" ht="12.75"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5:13" ht="12.75"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5:13" ht="12.75"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5:13" ht="12.75"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5:13" ht="12.75"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5:13" ht="12.75"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5:13" ht="12.75"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5:13" ht="12.75"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5:13" ht="12.75"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5:13" ht="12.75"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5:13" ht="12.75"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5:13" ht="12.75"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5:13" ht="12.75"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5:13" ht="12.75"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5:13" ht="12.75"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5:13" ht="12.75"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5:13" ht="12.75"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5:13" ht="12.75"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5:13" ht="12.75"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5:13" ht="12.75"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5:13" ht="12.75"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5:13" ht="12.75"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5:13" ht="12.75">
      <c r="E228" s="61"/>
      <c r="F228" s="61"/>
      <c r="G228" s="61"/>
      <c r="H228" s="61"/>
      <c r="I228" s="61"/>
      <c r="J228" s="61"/>
      <c r="K228" s="61"/>
      <c r="L228" s="61"/>
      <c r="M228" s="61"/>
    </row>
    <row r="229" spans="5:13" ht="12.75"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5:13" ht="12.75"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5:13" ht="12.75"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5:13" ht="12.75"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5:13" ht="12.75"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5:13" ht="12.75"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5:13" ht="12.75"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5:13" ht="12.75"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5:13" ht="12.75"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5:13" ht="12.75"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5:13" ht="12.75"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5:13" ht="12.75"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5:13" ht="12.75"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5:13" ht="12.75"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5:13" ht="12.75"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5:13" ht="12.75"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5:13" ht="12.75"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5:13" ht="12.75"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5:13" ht="12.75"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5:13" ht="12.75"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5:13" ht="12.75"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5:13" ht="12.75"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5:13" ht="12.75"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5:13" ht="12.75">
      <c r="E252" s="61"/>
      <c r="F252" s="61"/>
      <c r="G252" s="61"/>
      <c r="H252" s="61"/>
      <c r="I252" s="61"/>
      <c r="J252" s="61"/>
      <c r="K252" s="61"/>
      <c r="L252" s="61"/>
      <c r="M252" s="61"/>
    </row>
    <row r="253" spans="5:13" ht="12.75"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5:13" ht="12.75"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5:13" ht="12.75"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5:13" ht="12.75"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5:13" ht="12.75"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5:13" ht="12.75"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5:13" ht="12.75"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5:13" ht="12.75"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5:13" ht="12.75"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5:13" ht="12.75"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5:13" ht="12.75"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5:13" ht="12.75"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5:13" ht="12.75"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5:13" ht="12.75"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5:13" ht="12.75"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5:13" ht="12.75"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5:13" ht="12.75"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5:13" ht="12.75"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5:13" ht="12.75"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5:13" ht="12.75"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5:13" ht="12.75"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5:13" ht="12.75"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5:13" ht="12.75"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5:13" ht="12.75"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5:13" ht="12.75"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5:13" ht="12.75"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5:13" ht="12.75"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5:13" ht="12.75"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5:13" ht="12.75"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5:13" ht="12.75"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5:13" ht="12.75"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5:13" ht="12.75"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5:13" ht="12.75"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5:13" ht="12.75"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5:13" ht="12.75"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5:13" ht="12.75"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5:13" ht="12.75"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5:13" ht="12.75"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5:13" ht="12.75"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5:13" ht="12.75"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5:13" ht="12.75"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5:13" ht="12.75"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5:13" ht="12.75"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5:13" ht="12.75"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5:13" ht="12.75"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5:13" ht="12.75"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5:13" ht="12.75"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5:13" ht="12.75"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5:13" ht="12.75"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5:13" ht="12.75"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5:13" ht="12.75"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5:13" ht="12.75"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5:13" ht="12.75"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5:13" ht="12.75"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5:13" ht="12.75"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5:13" ht="12.75"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5:13" ht="12.75"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5:13" ht="12.75"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5:13" ht="12.75"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5:13" ht="12.75"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5:13" ht="12.75"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5:13" ht="12.75"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5:13" ht="12.75"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5:13" ht="12.75"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5:13" ht="12.75"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5:13" ht="12.75"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5:13" ht="12.75"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5:13" ht="12.75"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5:13" ht="12.75"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5:13" ht="12.75"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5:13" ht="12.75"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5:13" ht="12.75"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5:13" ht="12.75"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5:13" ht="12.75"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5:13" ht="12.75"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5:13" ht="12.75"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5:13" ht="12.75"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5:13" ht="12.75"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5:13" ht="12.75"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5:13" ht="12.75"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5:13" ht="12.75"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5:13" ht="12.75"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5:13" ht="12.75"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5:13" ht="12.75"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5:13" ht="12.75"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5:13" ht="12.75"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5:13" ht="12.75"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5:13" ht="12.75"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5:13" ht="12.75"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5:13" ht="12.75"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5:13" ht="12.75"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5:13" ht="12.75"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5:13" ht="12.75"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5:13" ht="12.75">
      <c r="E346" s="61"/>
      <c r="F346" s="61"/>
      <c r="G346" s="61"/>
      <c r="H346" s="61"/>
      <c r="I346" s="61"/>
      <c r="J346" s="61"/>
      <c r="K346" s="61"/>
      <c r="L346" s="61"/>
      <c r="M346" s="61"/>
    </row>
    <row r="347" spans="5:13" ht="12.75">
      <c r="E347" s="61"/>
      <c r="F347" s="61"/>
      <c r="G347" s="61"/>
      <c r="H347" s="61"/>
      <c r="I347" s="61"/>
      <c r="J347" s="61"/>
      <c r="K347" s="61"/>
      <c r="L347" s="61"/>
      <c r="M347" s="61"/>
    </row>
    <row r="348" spans="5:13" ht="12.75">
      <c r="E348" s="61"/>
      <c r="F348" s="61"/>
      <c r="G348" s="61"/>
      <c r="H348" s="61"/>
      <c r="I348" s="61"/>
      <c r="J348" s="61"/>
      <c r="K348" s="61"/>
      <c r="L348" s="61"/>
      <c r="M348" s="61"/>
    </row>
    <row r="349" spans="5:13" ht="12.75">
      <c r="E349" s="61"/>
      <c r="F349" s="61"/>
      <c r="G349" s="61"/>
      <c r="H349" s="61"/>
      <c r="I349" s="61"/>
      <c r="J349" s="61"/>
      <c r="K349" s="61"/>
      <c r="L349" s="61"/>
      <c r="M349" s="61"/>
    </row>
    <row r="350" spans="5:13" ht="12.75">
      <c r="E350" s="61"/>
      <c r="F350" s="61"/>
      <c r="G350" s="61"/>
      <c r="H350" s="61"/>
      <c r="I350" s="61"/>
      <c r="J350" s="61"/>
      <c r="K350" s="61"/>
      <c r="L350" s="61"/>
      <c r="M350" s="61"/>
    </row>
    <row r="351" spans="5:13" ht="12.75">
      <c r="E351" s="61"/>
      <c r="F351" s="61"/>
      <c r="G351" s="61"/>
      <c r="H351" s="61"/>
      <c r="I351" s="61"/>
      <c r="J351" s="61"/>
      <c r="K351" s="61"/>
      <c r="L351" s="61"/>
      <c r="M351" s="61"/>
    </row>
    <row r="352" spans="5:13" ht="12.75"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5:13" ht="12.75"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5:13" ht="12.75">
      <c r="E354" s="61"/>
      <c r="F354" s="61"/>
      <c r="G354" s="61"/>
      <c r="H354" s="61"/>
      <c r="I354" s="61"/>
      <c r="J354" s="61"/>
      <c r="K354" s="61"/>
      <c r="L354" s="61"/>
      <c r="M354" s="61"/>
    </row>
    <row r="355" spans="5:13" ht="12.75">
      <c r="E355" s="61"/>
      <c r="F355" s="61"/>
      <c r="G355" s="61"/>
      <c r="H355" s="61"/>
      <c r="I355" s="61"/>
      <c r="J355" s="61"/>
      <c r="K355" s="61"/>
      <c r="L355" s="61"/>
      <c r="M355" s="61"/>
    </row>
    <row r="356" spans="5:13" ht="12.75">
      <c r="E356" s="61"/>
      <c r="F356" s="61"/>
      <c r="G356" s="61"/>
      <c r="H356" s="61"/>
      <c r="I356" s="61"/>
      <c r="J356" s="61"/>
      <c r="K356" s="61"/>
      <c r="L356" s="61"/>
      <c r="M356" s="61"/>
    </row>
    <row r="357" spans="5:13" ht="12.75">
      <c r="E357" s="61"/>
      <c r="F357" s="61"/>
      <c r="G357" s="61"/>
      <c r="H357" s="61"/>
      <c r="I357" s="61"/>
      <c r="J357" s="61"/>
      <c r="K357" s="61"/>
      <c r="L357" s="61"/>
      <c r="M357" s="61"/>
    </row>
    <row r="358" spans="5:13" ht="12.75"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5:13" ht="12.75">
      <c r="E359" s="61"/>
      <c r="F359" s="61"/>
      <c r="G359" s="61"/>
      <c r="H359" s="61"/>
      <c r="I359" s="61"/>
      <c r="J359" s="61"/>
      <c r="K359" s="61"/>
      <c r="L359" s="61"/>
      <c r="M359" s="61"/>
    </row>
    <row r="360" spans="5:13" ht="12.75">
      <c r="E360" s="61"/>
      <c r="F360" s="61"/>
      <c r="G360" s="61"/>
      <c r="H360" s="61"/>
      <c r="I360" s="61"/>
      <c r="J360" s="61"/>
      <c r="K360" s="61"/>
      <c r="L360" s="61"/>
      <c r="M360" s="61"/>
    </row>
    <row r="361" spans="5:13" ht="12.75">
      <c r="E361" s="61"/>
      <c r="F361" s="61"/>
      <c r="G361" s="61"/>
      <c r="H361" s="61"/>
      <c r="I361" s="61"/>
      <c r="J361" s="61"/>
      <c r="K361" s="61"/>
      <c r="L361" s="61"/>
      <c r="M361" s="61"/>
    </row>
    <row r="362" spans="5:13" ht="12.75">
      <c r="E362" s="61"/>
      <c r="F362" s="61"/>
      <c r="G362" s="61"/>
      <c r="H362" s="61"/>
      <c r="I362" s="61"/>
      <c r="J362" s="61"/>
      <c r="K362" s="61"/>
      <c r="L362" s="61"/>
      <c r="M362" s="61"/>
    </row>
    <row r="363" spans="5:13" ht="12.75">
      <c r="E363" s="61"/>
      <c r="F363" s="61"/>
      <c r="G363" s="61"/>
      <c r="H363" s="61"/>
      <c r="I363" s="61"/>
      <c r="J363" s="61"/>
      <c r="K363" s="61"/>
      <c r="L363" s="61"/>
      <c r="M363" s="61"/>
    </row>
    <row r="364" spans="5:13" ht="12.75">
      <c r="E364" s="61"/>
      <c r="F364" s="61"/>
      <c r="G364" s="61"/>
      <c r="H364" s="61"/>
      <c r="I364" s="61"/>
      <c r="J364" s="61"/>
      <c r="K364" s="61"/>
      <c r="L364" s="61"/>
      <c r="M364" s="61"/>
    </row>
    <row r="365" spans="5:13" ht="12.75">
      <c r="E365" s="61"/>
      <c r="F365" s="61"/>
      <c r="G365" s="61"/>
      <c r="H365" s="61"/>
      <c r="I365" s="61"/>
      <c r="J365" s="61"/>
      <c r="K365" s="61"/>
      <c r="L365" s="61"/>
      <c r="M365" s="61"/>
    </row>
    <row r="366" spans="5:13" ht="12.75">
      <c r="E366" s="61"/>
      <c r="F366" s="61"/>
      <c r="G366" s="61"/>
      <c r="H366" s="61"/>
      <c r="I366" s="61"/>
      <c r="J366" s="61"/>
      <c r="K366" s="61"/>
      <c r="L366" s="61"/>
      <c r="M366" s="61"/>
    </row>
    <row r="367" spans="5:13" ht="12.75">
      <c r="E367" s="61"/>
      <c r="F367" s="61"/>
      <c r="G367" s="61"/>
      <c r="H367" s="61"/>
      <c r="I367" s="61"/>
      <c r="J367" s="61"/>
      <c r="K367" s="61"/>
      <c r="L367" s="61"/>
      <c r="M367" s="61"/>
    </row>
    <row r="368" spans="5:13" ht="12.75">
      <c r="E368" s="61"/>
      <c r="F368" s="61"/>
      <c r="G368" s="61"/>
      <c r="H368" s="61"/>
      <c r="I368" s="61"/>
      <c r="J368" s="61"/>
      <c r="K368" s="61"/>
      <c r="L368" s="61"/>
      <c r="M368" s="61"/>
    </row>
    <row r="369" spans="5:13" ht="12.75">
      <c r="E369" s="61"/>
      <c r="F369" s="61"/>
      <c r="G369" s="61"/>
      <c r="H369" s="61"/>
      <c r="I369" s="61"/>
      <c r="J369" s="61"/>
      <c r="K369" s="61"/>
      <c r="L369" s="61"/>
      <c r="M369" s="61"/>
    </row>
    <row r="370" spans="5:13" ht="12.75">
      <c r="E370" s="61"/>
      <c r="F370" s="61"/>
      <c r="G370" s="61"/>
      <c r="H370" s="61"/>
      <c r="I370" s="61"/>
      <c r="J370" s="61"/>
      <c r="K370" s="61"/>
      <c r="L370" s="61"/>
      <c r="M370" s="61"/>
    </row>
    <row r="371" spans="5:13" ht="12.75">
      <c r="E371" s="61"/>
      <c r="F371" s="61"/>
      <c r="G371" s="61"/>
      <c r="H371" s="61"/>
      <c r="I371" s="61"/>
      <c r="J371" s="61"/>
      <c r="K371" s="61"/>
      <c r="L371" s="61"/>
      <c r="M371" s="61"/>
    </row>
    <row r="372" spans="5:13" ht="12.75">
      <c r="E372" s="61"/>
      <c r="F372" s="61"/>
      <c r="G372" s="61"/>
      <c r="H372" s="61"/>
      <c r="I372" s="61"/>
      <c r="J372" s="61"/>
      <c r="K372" s="61"/>
      <c r="L372" s="61"/>
      <c r="M372" s="61"/>
    </row>
    <row r="373" spans="5:13" ht="12.75">
      <c r="E373" s="61"/>
      <c r="F373" s="61"/>
      <c r="G373" s="61"/>
      <c r="H373" s="61"/>
      <c r="I373" s="61"/>
      <c r="J373" s="61"/>
      <c r="K373" s="61"/>
      <c r="L373" s="61"/>
      <c r="M373" s="61"/>
    </row>
    <row r="374" spans="5:13" ht="12.75">
      <c r="E374" s="61"/>
      <c r="F374" s="61"/>
      <c r="G374" s="61"/>
      <c r="H374" s="61"/>
      <c r="I374" s="61"/>
      <c r="J374" s="61"/>
      <c r="K374" s="61"/>
      <c r="L374" s="61"/>
      <c r="M374" s="61"/>
    </row>
    <row r="375" spans="5:13" ht="12.75">
      <c r="E375" s="61"/>
      <c r="F375" s="61"/>
      <c r="G375" s="61"/>
      <c r="H375" s="61"/>
      <c r="I375" s="61"/>
      <c r="J375" s="61"/>
      <c r="K375" s="61"/>
      <c r="L375" s="61"/>
      <c r="M375" s="61"/>
    </row>
    <row r="376" spans="5:13" ht="12.75">
      <c r="E376" s="61"/>
      <c r="F376" s="61"/>
      <c r="G376" s="61"/>
      <c r="H376" s="61"/>
      <c r="I376" s="61"/>
      <c r="J376" s="61"/>
      <c r="K376" s="61"/>
      <c r="L376" s="61"/>
      <c r="M376" s="61"/>
    </row>
    <row r="377" spans="5:13" ht="12.75">
      <c r="E377" s="61"/>
      <c r="F377" s="61"/>
      <c r="G377" s="61"/>
      <c r="H377" s="61"/>
      <c r="I377" s="61"/>
      <c r="J377" s="61"/>
      <c r="K377" s="61"/>
      <c r="L377" s="61"/>
      <c r="M377" s="61"/>
    </row>
    <row r="378" spans="5:13" ht="12.75">
      <c r="E378" s="61"/>
      <c r="F378" s="61"/>
      <c r="G378" s="61"/>
      <c r="H378" s="61"/>
      <c r="I378" s="61"/>
      <c r="J378" s="61"/>
      <c r="K378" s="61"/>
      <c r="L378" s="61"/>
      <c r="M378" s="61"/>
    </row>
    <row r="379" spans="5:13" ht="12.75">
      <c r="E379" s="61"/>
      <c r="F379" s="61"/>
      <c r="G379" s="61"/>
      <c r="H379" s="61"/>
      <c r="I379" s="61"/>
      <c r="J379" s="61"/>
      <c r="K379" s="61"/>
      <c r="L379" s="61"/>
      <c r="M379" s="61"/>
    </row>
    <row r="380" spans="5:13" ht="12.75"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5:13" ht="12.75">
      <c r="E381" s="61"/>
      <c r="F381" s="61"/>
      <c r="G381" s="61"/>
      <c r="H381" s="61"/>
      <c r="I381" s="61"/>
      <c r="J381" s="61"/>
      <c r="K381" s="61"/>
      <c r="L381" s="61"/>
      <c r="M381" s="61"/>
    </row>
    <row r="382" spans="5:13" ht="12.75">
      <c r="E382" s="61"/>
      <c r="F382" s="61"/>
      <c r="G382" s="61"/>
      <c r="H382" s="61"/>
      <c r="I382" s="61"/>
      <c r="J382" s="61"/>
      <c r="K382" s="61"/>
      <c r="L382" s="61"/>
      <c r="M382" s="61"/>
    </row>
    <row r="383" spans="5:13" ht="12.75">
      <c r="E383" s="61"/>
      <c r="F383" s="61"/>
      <c r="G383" s="61"/>
      <c r="H383" s="61"/>
      <c r="I383" s="61"/>
      <c r="J383" s="61"/>
      <c r="K383" s="61"/>
      <c r="L383" s="61"/>
      <c r="M383" s="61"/>
    </row>
    <row r="384" spans="5:13" ht="12.75"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5:13" ht="12.75">
      <c r="E385" s="61"/>
      <c r="F385" s="61"/>
      <c r="G385" s="61"/>
      <c r="H385" s="61"/>
      <c r="I385" s="61"/>
      <c r="J385" s="61"/>
      <c r="K385" s="61"/>
      <c r="L385" s="61"/>
      <c r="M385" s="61"/>
    </row>
    <row r="386" spans="5:13" ht="12.75">
      <c r="E386" s="61"/>
      <c r="F386" s="61"/>
      <c r="G386" s="61"/>
      <c r="H386" s="61"/>
      <c r="I386" s="61"/>
      <c r="J386" s="61"/>
      <c r="K386" s="61"/>
      <c r="L386" s="61"/>
      <c r="M386" s="61"/>
    </row>
    <row r="387" spans="5:13" ht="12.75">
      <c r="E387" s="61"/>
      <c r="F387" s="61"/>
      <c r="G387" s="61"/>
      <c r="H387" s="61"/>
      <c r="I387" s="61"/>
      <c r="J387" s="61"/>
      <c r="K387" s="61"/>
      <c r="L387" s="61"/>
      <c r="M387" s="61"/>
    </row>
    <row r="388" spans="5:13" ht="12.75"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5:13" ht="12.75"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5:13" ht="12.75">
      <c r="E390" s="61"/>
      <c r="F390" s="61"/>
      <c r="G390" s="61"/>
      <c r="H390" s="61"/>
      <c r="I390" s="61"/>
      <c r="J390" s="61"/>
      <c r="K390" s="61"/>
      <c r="L390" s="61"/>
      <c r="M390" s="61"/>
    </row>
    <row r="391" spans="5:13" ht="12.75">
      <c r="E391" s="61"/>
      <c r="F391" s="61"/>
      <c r="G391" s="61"/>
      <c r="H391" s="61"/>
      <c r="I391" s="61"/>
      <c r="J391" s="61"/>
      <c r="K391" s="61"/>
      <c r="L391" s="61"/>
      <c r="M391" s="61"/>
    </row>
    <row r="392" spans="5:13" ht="12.75">
      <c r="E392" s="61"/>
      <c r="F392" s="61"/>
      <c r="G392" s="61"/>
      <c r="H392" s="61"/>
      <c r="I392" s="61"/>
      <c r="J392" s="61"/>
      <c r="K392" s="61"/>
      <c r="L392" s="61"/>
      <c r="M392" s="61"/>
    </row>
    <row r="393" spans="5:13" ht="12.75">
      <c r="E393" s="61"/>
      <c r="F393" s="61"/>
      <c r="G393" s="61"/>
      <c r="H393" s="61"/>
      <c r="I393" s="61"/>
      <c r="J393" s="61"/>
      <c r="K393" s="61"/>
      <c r="L393" s="61"/>
      <c r="M393" s="61"/>
    </row>
    <row r="394" spans="5:13" ht="12.75">
      <c r="E394" s="61"/>
      <c r="F394" s="61"/>
      <c r="G394" s="61"/>
      <c r="H394" s="61"/>
      <c r="I394" s="61"/>
      <c r="J394" s="61"/>
      <c r="K394" s="61"/>
      <c r="L394" s="61"/>
      <c r="M394" s="61"/>
    </row>
    <row r="395" spans="5:13" ht="12.75"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5:13" ht="12.75">
      <c r="E396" s="61"/>
      <c r="F396" s="61"/>
      <c r="G396" s="61"/>
      <c r="H396" s="61"/>
      <c r="I396" s="61"/>
      <c r="J396" s="61"/>
      <c r="K396" s="61"/>
      <c r="L396" s="61"/>
      <c r="M396" s="61"/>
    </row>
    <row r="397" spans="5:13" ht="12.75">
      <c r="E397" s="61"/>
      <c r="F397" s="61"/>
      <c r="G397" s="61"/>
      <c r="H397" s="61"/>
      <c r="I397" s="61"/>
      <c r="J397" s="61"/>
      <c r="K397" s="61"/>
      <c r="L397" s="61"/>
      <c r="M397" s="61"/>
    </row>
    <row r="398" spans="5:13" ht="12.75"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5:13" ht="12.75">
      <c r="E399" s="61"/>
      <c r="F399" s="61"/>
      <c r="G399" s="61"/>
      <c r="H399" s="61"/>
      <c r="I399" s="61"/>
      <c r="J399" s="61"/>
      <c r="K399" s="61"/>
      <c r="L399" s="61"/>
      <c r="M399" s="61"/>
    </row>
    <row r="400" spans="5:13" ht="12.75"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5:13" ht="12.75">
      <c r="E401" s="61"/>
      <c r="F401" s="61"/>
      <c r="G401" s="61"/>
      <c r="H401" s="61"/>
      <c r="I401" s="61"/>
      <c r="J401" s="61"/>
      <c r="K401" s="61"/>
      <c r="L401" s="61"/>
      <c r="M401" s="61"/>
    </row>
    <row r="402" spans="5:13" ht="12.75">
      <c r="E402" s="61"/>
      <c r="F402" s="61"/>
      <c r="G402" s="61"/>
      <c r="H402" s="61"/>
      <c r="I402" s="61"/>
      <c r="J402" s="61"/>
      <c r="K402" s="61"/>
      <c r="L402" s="61"/>
      <c r="M402" s="61"/>
    </row>
    <row r="403" spans="5:13" ht="12.75"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5:13" ht="12.75">
      <c r="E404" s="61"/>
      <c r="F404" s="61"/>
      <c r="G404" s="61"/>
      <c r="H404" s="61"/>
      <c r="I404" s="61"/>
      <c r="J404" s="61"/>
      <c r="K404" s="61"/>
      <c r="L404" s="61"/>
      <c r="M404" s="61"/>
    </row>
    <row r="405" spans="5:13" ht="12.75">
      <c r="E405" s="61"/>
      <c r="F405" s="61"/>
      <c r="G405" s="61"/>
      <c r="H405" s="61"/>
      <c r="I405" s="61"/>
      <c r="J405" s="61"/>
      <c r="K405" s="61"/>
      <c r="L405" s="61"/>
      <c r="M405" s="61"/>
    </row>
    <row r="406" spans="5:13" ht="12.75"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5:13" ht="12.75">
      <c r="E407" s="61"/>
      <c r="F407" s="61"/>
      <c r="G407" s="61"/>
      <c r="H407" s="61"/>
      <c r="I407" s="61"/>
      <c r="J407" s="61"/>
      <c r="K407" s="61"/>
      <c r="L407" s="61"/>
      <c r="M407" s="61"/>
    </row>
    <row r="408" spans="5:13" ht="12.75">
      <c r="E408" s="61"/>
      <c r="F408" s="61"/>
      <c r="G408" s="61"/>
      <c r="H408" s="61"/>
      <c r="I408" s="61"/>
      <c r="J408" s="61"/>
      <c r="K408" s="61"/>
      <c r="L408" s="61"/>
      <c r="M408" s="61"/>
    </row>
    <row r="409" spans="5:13" ht="12.75">
      <c r="E409" s="61"/>
      <c r="F409" s="61"/>
      <c r="G409" s="61"/>
      <c r="H409" s="61"/>
      <c r="I409" s="61"/>
      <c r="J409" s="61"/>
      <c r="K409" s="61"/>
      <c r="L409" s="61"/>
      <c r="M409" s="61"/>
    </row>
    <row r="410" spans="5:13" ht="12.75">
      <c r="E410" s="61"/>
      <c r="F410" s="61"/>
      <c r="G410" s="61"/>
      <c r="H410" s="61"/>
      <c r="I410" s="61"/>
      <c r="J410" s="61"/>
      <c r="K410" s="61"/>
      <c r="L410" s="61"/>
      <c r="M410" s="61"/>
    </row>
    <row r="411" spans="5:13" ht="12.75">
      <c r="E411" s="61"/>
      <c r="F411" s="61"/>
      <c r="G411" s="61"/>
      <c r="H411" s="61"/>
      <c r="I411" s="61"/>
      <c r="J411" s="61"/>
      <c r="K411" s="61"/>
      <c r="L411" s="61"/>
      <c r="M411" s="61"/>
    </row>
    <row r="412" spans="5:13" ht="12.75">
      <c r="E412" s="61"/>
      <c r="F412" s="61"/>
      <c r="G412" s="61"/>
      <c r="H412" s="61"/>
      <c r="I412" s="61"/>
      <c r="J412" s="61"/>
      <c r="K412" s="61"/>
      <c r="L412" s="61"/>
      <c r="M412" s="61"/>
    </row>
    <row r="413" spans="5:13" ht="12.75">
      <c r="E413" s="61"/>
      <c r="F413" s="61"/>
      <c r="G413" s="61"/>
      <c r="H413" s="61"/>
      <c r="I413" s="61"/>
      <c r="J413" s="61"/>
      <c r="K413" s="61"/>
      <c r="L413" s="61"/>
      <c r="M413" s="61"/>
    </row>
    <row r="414" spans="5:13" ht="12.75">
      <c r="E414" s="61"/>
      <c r="F414" s="61"/>
      <c r="G414" s="61"/>
      <c r="H414" s="61"/>
      <c r="I414" s="61"/>
      <c r="J414" s="61"/>
      <c r="K414" s="61"/>
      <c r="L414" s="61"/>
      <c r="M414" s="61"/>
    </row>
    <row r="415" spans="5:13" ht="12.75">
      <c r="E415" s="61"/>
      <c r="F415" s="61"/>
      <c r="G415" s="61"/>
      <c r="H415" s="61"/>
      <c r="I415" s="61"/>
      <c r="J415" s="61"/>
      <c r="K415" s="61"/>
      <c r="L415" s="61"/>
      <c r="M415" s="61"/>
    </row>
    <row r="416" spans="5:13" ht="12.75">
      <c r="E416" s="61"/>
      <c r="F416" s="61"/>
      <c r="G416" s="61"/>
      <c r="H416" s="61"/>
      <c r="I416" s="61"/>
      <c r="J416" s="61"/>
      <c r="K416" s="61"/>
      <c r="L416" s="61"/>
      <c r="M416" s="61"/>
    </row>
    <row r="417" spans="5:13" ht="12.75">
      <c r="E417" s="61"/>
      <c r="F417" s="61"/>
      <c r="G417" s="61"/>
      <c r="H417" s="61"/>
      <c r="I417" s="61"/>
      <c r="J417" s="61"/>
      <c r="K417" s="61"/>
      <c r="L417" s="61"/>
      <c r="M417" s="61"/>
    </row>
    <row r="418" spans="5:13" ht="12.75"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5:13" ht="12.75">
      <c r="E419" s="61"/>
      <c r="F419" s="61"/>
      <c r="G419" s="61"/>
      <c r="H419" s="61"/>
      <c r="I419" s="61"/>
      <c r="J419" s="61"/>
      <c r="K419" s="61"/>
      <c r="L419" s="61"/>
      <c r="M419" s="61"/>
    </row>
    <row r="420" spans="5:13" ht="12.75">
      <c r="E420" s="61"/>
      <c r="F420" s="61"/>
      <c r="G420" s="61"/>
      <c r="H420" s="61"/>
      <c r="I420" s="61"/>
      <c r="J420" s="61"/>
      <c r="K420" s="61"/>
      <c r="L420" s="61"/>
      <c r="M420" s="61"/>
    </row>
    <row r="421" spans="5:13" ht="12.75">
      <c r="E421" s="61"/>
      <c r="F421" s="61"/>
      <c r="G421" s="61"/>
      <c r="H421" s="61"/>
      <c r="I421" s="61"/>
      <c r="J421" s="61"/>
      <c r="K421" s="61"/>
      <c r="L421" s="61"/>
      <c r="M421" s="61"/>
    </row>
    <row r="422" spans="5:13" ht="12.75">
      <c r="E422" s="61"/>
      <c r="F422" s="61"/>
      <c r="G422" s="61"/>
      <c r="H422" s="61"/>
      <c r="I422" s="61"/>
      <c r="J422" s="61"/>
      <c r="K422" s="61"/>
      <c r="L422" s="61"/>
      <c r="M422" s="61"/>
    </row>
    <row r="423" spans="5:13" ht="12.75">
      <c r="E423" s="61"/>
      <c r="F423" s="61"/>
      <c r="G423" s="61"/>
      <c r="H423" s="61"/>
      <c r="I423" s="61"/>
      <c r="J423" s="61"/>
      <c r="K423" s="61"/>
      <c r="L423" s="61"/>
      <c r="M423" s="61"/>
    </row>
    <row r="424" spans="5:13" ht="12.75">
      <c r="E424" s="61"/>
      <c r="F424" s="61"/>
      <c r="G424" s="61"/>
      <c r="H424" s="61"/>
      <c r="I424" s="61"/>
      <c r="J424" s="61"/>
      <c r="K424" s="61"/>
      <c r="L424" s="61"/>
      <c r="M424" s="61"/>
    </row>
    <row r="425" spans="5:13" ht="12.75">
      <c r="E425" s="61"/>
      <c r="F425" s="61"/>
      <c r="G425" s="61"/>
      <c r="H425" s="61"/>
      <c r="I425" s="61"/>
      <c r="J425" s="61"/>
      <c r="K425" s="61"/>
      <c r="L425" s="61"/>
      <c r="M425" s="61"/>
    </row>
    <row r="426" spans="5:13" ht="12.75">
      <c r="E426" s="61"/>
      <c r="F426" s="61"/>
      <c r="G426" s="61"/>
      <c r="H426" s="61"/>
      <c r="I426" s="61"/>
      <c r="J426" s="61"/>
      <c r="K426" s="61"/>
      <c r="L426" s="61"/>
      <c r="M426" s="61"/>
    </row>
    <row r="427" spans="5:13" ht="12.75">
      <c r="E427" s="61"/>
      <c r="F427" s="61"/>
      <c r="G427" s="61"/>
      <c r="H427" s="61"/>
      <c r="I427" s="61"/>
      <c r="J427" s="61"/>
      <c r="K427" s="61"/>
      <c r="L427" s="61"/>
      <c r="M427" s="61"/>
    </row>
    <row r="428" spans="5:13" ht="12.75">
      <c r="E428" s="61"/>
      <c r="F428" s="61"/>
      <c r="G428" s="61"/>
      <c r="H428" s="61"/>
      <c r="I428" s="61"/>
      <c r="J428" s="61"/>
      <c r="K428" s="61"/>
      <c r="L428" s="61"/>
      <c r="M428" s="61"/>
    </row>
    <row r="429" spans="5:13" ht="12.75">
      <c r="E429" s="61"/>
      <c r="F429" s="61"/>
      <c r="G429" s="61"/>
      <c r="H429" s="61"/>
      <c r="I429" s="61"/>
      <c r="J429" s="61"/>
      <c r="K429" s="61"/>
      <c r="L429" s="61"/>
      <c r="M429" s="61"/>
    </row>
    <row r="430" spans="5:13" ht="12.75">
      <c r="E430" s="61"/>
      <c r="F430" s="61"/>
      <c r="G430" s="61"/>
      <c r="H430" s="61"/>
      <c r="I430" s="61"/>
      <c r="J430" s="61"/>
      <c r="K430" s="61"/>
      <c r="L430" s="61"/>
      <c r="M430" s="61"/>
    </row>
    <row r="431" spans="5:13" ht="12.75"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5:13" ht="12.75">
      <c r="E432" s="61"/>
      <c r="F432" s="61"/>
      <c r="G432" s="61"/>
      <c r="H432" s="61"/>
      <c r="I432" s="61"/>
      <c r="J432" s="61"/>
      <c r="K432" s="61"/>
      <c r="L432" s="61"/>
      <c r="M432" s="61"/>
    </row>
    <row r="433" spans="5:13" ht="12.75">
      <c r="E433" s="61"/>
      <c r="F433" s="61"/>
      <c r="G433" s="61"/>
      <c r="H433" s="61"/>
      <c r="I433" s="61"/>
      <c r="J433" s="61"/>
      <c r="K433" s="61"/>
      <c r="L433" s="61"/>
      <c r="M433" s="61"/>
    </row>
    <row r="434" spans="5:13" ht="12.75">
      <c r="E434" s="61"/>
      <c r="F434" s="61"/>
      <c r="G434" s="61"/>
      <c r="H434" s="61"/>
      <c r="I434" s="61"/>
      <c r="J434" s="61"/>
      <c r="K434" s="61"/>
      <c r="L434" s="61"/>
      <c r="M434" s="61"/>
    </row>
    <row r="435" spans="5:13" ht="12.75">
      <c r="E435" s="61"/>
      <c r="F435" s="61"/>
      <c r="G435" s="61"/>
      <c r="H435" s="61"/>
      <c r="I435" s="61"/>
      <c r="J435" s="61"/>
      <c r="K435" s="61"/>
      <c r="L435" s="61"/>
      <c r="M435" s="61"/>
    </row>
    <row r="436" spans="5:13" ht="12.75">
      <c r="E436" s="61"/>
      <c r="F436" s="61"/>
      <c r="G436" s="61"/>
      <c r="H436" s="61"/>
      <c r="I436" s="61"/>
      <c r="J436" s="61"/>
      <c r="K436" s="61"/>
      <c r="L436" s="61"/>
      <c r="M436" s="61"/>
    </row>
    <row r="437" spans="5:13" ht="12.75">
      <c r="E437" s="61"/>
      <c r="F437" s="61"/>
      <c r="G437" s="61"/>
      <c r="H437" s="61"/>
      <c r="I437" s="61"/>
      <c r="J437" s="61"/>
      <c r="K437" s="61"/>
      <c r="L437" s="61"/>
      <c r="M437" s="61"/>
    </row>
    <row r="438" spans="5:13" ht="12.75">
      <c r="E438" s="61"/>
      <c r="F438" s="61"/>
      <c r="G438" s="61"/>
      <c r="H438" s="61"/>
      <c r="I438" s="61"/>
      <c r="J438" s="61"/>
      <c r="K438" s="61"/>
      <c r="L438" s="61"/>
      <c r="M438" s="61"/>
    </row>
    <row r="439" spans="5:13" ht="12.75"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5:13" ht="12.75">
      <c r="E440" s="61"/>
      <c r="F440" s="61"/>
      <c r="G440" s="61"/>
      <c r="H440" s="61"/>
      <c r="I440" s="61"/>
      <c r="J440" s="61"/>
      <c r="K440" s="61"/>
      <c r="L440" s="61"/>
      <c r="M440" s="61"/>
    </row>
    <row r="441" spans="5:13" ht="12.75">
      <c r="E441" s="61"/>
      <c r="F441" s="61"/>
      <c r="G441" s="61"/>
      <c r="H441" s="61"/>
      <c r="I441" s="61"/>
      <c r="J441" s="61"/>
      <c r="K441" s="61"/>
      <c r="L441" s="61"/>
      <c r="M441" s="61"/>
    </row>
    <row r="442" spans="5:13" ht="12.75">
      <c r="E442" s="61"/>
      <c r="F442" s="61"/>
      <c r="G442" s="61"/>
      <c r="H442" s="61"/>
      <c r="I442" s="61"/>
      <c r="J442" s="61"/>
      <c r="K442" s="61"/>
      <c r="L442" s="61"/>
      <c r="M442" s="61"/>
    </row>
    <row r="443" spans="5:13" ht="12.75">
      <c r="E443" s="61"/>
      <c r="F443" s="61"/>
      <c r="G443" s="61"/>
      <c r="H443" s="61"/>
      <c r="I443" s="61"/>
      <c r="J443" s="61"/>
      <c r="K443" s="61"/>
      <c r="L443" s="61"/>
      <c r="M443" s="61"/>
    </row>
    <row r="444" spans="5:13" ht="12.75">
      <c r="E444" s="61"/>
      <c r="F444" s="61"/>
      <c r="G444" s="61"/>
      <c r="H444" s="61"/>
      <c r="I444" s="61"/>
      <c r="J444" s="61"/>
      <c r="K444" s="61"/>
      <c r="L444" s="61"/>
      <c r="M444" s="61"/>
    </row>
    <row r="445" spans="5:13" ht="12.75">
      <c r="E445" s="61"/>
      <c r="F445" s="61"/>
      <c r="G445" s="61"/>
      <c r="H445" s="61"/>
      <c r="I445" s="61"/>
      <c r="J445" s="61"/>
      <c r="K445" s="61"/>
      <c r="L445" s="61"/>
      <c r="M445" s="61"/>
    </row>
    <row r="446" spans="5:13" ht="12.75">
      <c r="E446" s="61"/>
      <c r="F446" s="61"/>
      <c r="G446" s="61"/>
      <c r="H446" s="61"/>
      <c r="I446" s="61"/>
      <c r="J446" s="61"/>
      <c r="K446" s="61"/>
      <c r="L446" s="61"/>
      <c r="M446" s="61"/>
    </row>
    <row r="447" spans="5:13" ht="12.75">
      <c r="E447" s="61"/>
      <c r="F447" s="61"/>
      <c r="G447" s="61"/>
      <c r="H447" s="61"/>
      <c r="I447" s="61"/>
      <c r="J447" s="61"/>
      <c r="K447" s="61"/>
      <c r="L447" s="61"/>
      <c r="M447" s="61"/>
    </row>
    <row r="448" spans="5:13" ht="12.75">
      <c r="E448" s="61"/>
      <c r="F448" s="61"/>
      <c r="G448" s="61"/>
      <c r="H448" s="61"/>
      <c r="I448" s="61"/>
      <c r="J448" s="61"/>
      <c r="K448" s="61"/>
      <c r="L448" s="61"/>
      <c r="M448" s="61"/>
    </row>
    <row r="449" spans="5:13" ht="12.75">
      <c r="E449" s="61"/>
      <c r="F449" s="61"/>
      <c r="G449" s="61"/>
      <c r="H449" s="61"/>
      <c r="I449" s="61"/>
      <c r="J449" s="61"/>
      <c r="K449" s="61"/>
      <c r="L449" s="61"/>
      <c r="M449" s="61"/>
    </row>
    <row r="450" spans="5:13" ht="12.75">
      <c r="E450" s="61"/>
      <c r="F450" s="61"/>
      <c r="G450" s="61"/>
      <c r="H450" s="61"/>
      <c r="I450" s="61"/>
      <c r="J450" s="61"/>
      <c r="K450" s="61"/>
      <c r="L450" s="61"/>
      <c r="M450" s="61"/>
    </row>
    <row r="451" spans="5:13" ht="12.75">
      <c r="E451" s="61"/>
      <c r="F451" s="61"/>
      <c r="G451" s="61"/>
      <c r="H451" s="61"/>
      <c r="I451" s="61"/>
      <c r="J451" s="61"/>
      <c r="K451" s="61"/>
      <c r="L451" s="61"/>
      <c r="M451" s="61"/>
    </row>
    <row r="452" spans="5:13" ht="12.75">
      <c r="E452" s="61"/>
      <c r="F452" s="61"/>
      <c r="G452" s="61"/>
      <c r="H452" s="61"/>
      <c r="I452" s="61"/>
      <c r="J452" s="61"/>
      <c r="K452" s="61"/>
      <c r="L452" s="61"/>
      <c r="M452" s="61"/>
    </row>
    <row r="453" spans="5:13" ht="12.75">
      <c r="E453" s="61"/>
      <c r="F453" s="61"/>
      <c r="G453" s="61"/>
      <c r="H453" s="61"/>
      <c r="I453" s="61"/>
      <c r="J453" s="61"/>
      <c r="K453" s="61"/>
      <c r="L453" s="61"/>
      <c r="M453" s="61"/>
    </row>
    <row r="454" spans="5:13" ht="12.75">
      <c r="E454" s="61"/>
      <c r="F454" s="61"/>
      <c r="G454" s="61"/>
      <c r="H454" s="61"/>
      <c r="I454" s="61"/>
      <c r="J454" s="61"/>
      <c r="K454" s="61"/>
      <c r="L454" s="61"/>
      <c r="M454" s="61"/>
    </row>
    <row r="455" spans="5:13" ht="12.75">
      <c r="E455" s="61"/>
      <c r="F455" s="61"/>
      <c r="G455" s="61"/>
      <c r="H455" s="61"/>
      <c r="I455" s="61"/>
      <c r="J455" s="61"/>
      <c r="K455" s="61"/>
      <c r="L455" s="61"/>
      <c r="M455" s="61"/>
    </row>
    <row r="456" spans="5:13" ht="12.75"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5:13" ht="12.75"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5:13" ht="12.75"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5:13" ht="12.75"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5:13" ht="12.75">
      <c r="E460" s="61"/>
      <c r="F460" s="61"/>
      <c r="G460" s="61"/>
      <c r="H460" s="61"/>
      <c r="I460" s="61"/>
      <c r="J460" s="61"/>
      <c r="K460" s="61"/>
      <c r="L460" s="61"/>
      <c r="M460" s="61"/>
    </row>
    <row r="461" spans="5:13" ht="12.75">
      <c r="E461" s="61"/>
      <c r="F461" s="61"/>
      <c r="G461" s="61"/>
      <c r="H461" s="61"/>
      <c r="I461" s="61"/>
      <c r="J461" s="61"/>
      <c r="K461" s="61"/>
      <c r="L461" s="61"/>
      <c r="M461" s="61"/>
    </row>
    <row r="462" spans="5:13" ht="12.75"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5:13" ht="12.75">
      <c r="E463" s="61"/>
      <c r="F463" s="61"/>
      <c r="G463" s="61"/>
      <c r="H463" s="61"/>
      <c r="I463" s="61"/>
      <c r="J463" s="61"/>
      <c r="K463" s="61"/>
      <c r="L463" s="61"/>
      <c r="M463" s="61"/>
    </row>
    <row r="464" spans="5:13" ht="12.75">
      <c r="E464" s="61"/>
      <c r="F464" s="61"/>
      <c r="G464" s="61"/>
      <c r="H464" s="61"/>
      <c r="I464" s="61"/>
      <c r="J464" s="61"/>
      <c r="K464" s="61"/>
      <c r="L464" s="61"/>
      <c r="M464" s="61"/>
    </row>
    <row r="465" spans="5:13" ht="12.75">
      <c r="E465" s="61"/>
      <c r="F465" s="61"/>
      <c r="G465" s="61"/>
      <c r="H465" s="61"/>
      <c r="I465" s="61"/>
      <c r="J465" s="61"/>
      <c r="K465" s="61"/>
      <c r="L465" s="61"/>
      <c r="M465" s="61"/>
    </row>
    <row r="466" spans="5:13" ht="12.75">
      <c r="E466" s="61"/>
      <c r="F466" s="61"/>
      <c r="G466" s="61"/>
      <c r="H466" s="61"/>
      <c r="I466" s="61"/>
      <c r="J466" s="61"/>
      <c r="K466" s="61"/>
      <c r="L466" s="61"/>
      <c r="M466" s="61"/>
    </row>
    <row r="467" spans="5:13" ht="12.75">
      <c r="E467" s="61"/>
      <c r="F467" s="61"/>
      <c r="G467" s="61"/>
      <c r="H467" s="61"/>
      <c r="I467" s="61"/>
      <c r="J467" s="61"/>
      <c r="K467" s="61"/>
      <c r="L467" s="61"/>
      <c r="M467" s="61"/>
    </row>
    <row r="468" spans="5:13" ht="12.75">
      <c r="E468" s="61"/>
      <c r="F468" s="61"/>
      <c r="G468" s="61"/>
      <c r="H468" s="61"/>
      <c r="I468" s="61"/>
      <c r="J468" s="61"/>
      <c r="K468" s="61"/>
      <c r="L468" s="61"/>
      <c r="M468" s="61"/>
    </row>
    <row r="469" spans="5:13" ht="12.75">
      <c r="E469" s="61"/>
      <c r="F469" s="61"/>
      <c r="G469" s="61"/>
      <c r="H469" s="61"/>
      <c r="I469" s="61"/>
      <c r="J469" s="61"/>
      <c r="K469" s="61"/>
      <c r="L469" s="61"/>
      <c r="M469" s="61"/>
    </row>
    <row r="470" spans="5:13" ht="12.75">
      <c r="E470" s="61"/>
      <c r="F470" s="61"/>
      <c r="G470" s="61"/>
      <c r="H470" s="61"/>
      <c r="I470" s="61"/>
      <c r="J470" s="61"/>
      <c r="K470" s="61"/>
      <c r="L470" s="61"/>
      <c r="M470" s="61"/>
    </row>
    <row r="471" spans="5:13" ht="12.75">
      <c r="E471" s="61"/>
      <c r="F471" s="61"/>
      <c r="G471" s="61"/>
      <c r="H471" s="61"/>
      <c r="I471" s="61"/>
      <c r="J471" s="61"/>
      <c r="K471" s="61"/>
      <c r="L471" s="61"/>
      <c r="M471" s="61"/>
    </row>
    <row r="472" spans="5:13" ht="12.75">
      <c r="E472" s="61"/>
      <c r="F472" s="61"/>
      <c r="G472" s="61"/>
      <c r="H472" s="61"/>
      <c r="I472" s="61"/>
      <c r="J472" s="61"/>
      <c r="K472" s="61"/>
      <c r="L472" s="61"/>
      <c r="M472" s="61"/>
    </row>
    <row r="473" spans="5:13" ht="12.75">
      <c r="E473" s="61"/>
      <c r="F473" s="61"/>
      <c r="G473" s="61"/>
      <c r="H473" s="61"/>
      <c r="I473" s="61"/>
      <c r="J473" s="61"/>
      <c r="K473" s="61"/>
      <c r="L473" s="61"/>
      <c r="M473" s="61"/>
    </row>
    <row r="474" spans="5:13" ht="12.75"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5:13" ht="12.75">
      <c r="E475" s="61"/>
      <c r="F475" s="61"/>
      <c r="G475" s="61"/>
      <c r="H475" s="61"/>
      <c r="I475" s="61"/>
      <c r="J475" s="61"/>
      <c r="K475" s="61"/>
      <c r="L475" s="61"/>
      <c r="M475" s="61"/>
    </row>
    <row r="476" spans="5:13" ht="12.75"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5:13" ht="12.75">
      <c r="E477" s="61"/>
      <c r="F477" s="61"/>
      <c r="G477" s="61"/>
      <c r="H477" s="61"/>
      <c r="I477" s="61"/>
      <c r="J477" s="61"/>
      <c r="K477" s="61"/>
      <c r="L477" s="61"/>
      <c r="M477" s="61"/>
    </row>
    <row r="478" spans="5:13" ht="12.75">
      <c r="E478" s="61"/>
      <c r="F478" s="61"/>
      <c r="G478" s="61"/>
      <c r="H478" s="61"/>
      <c r="I478" s="61"/>
      <c r="J478" s="61"/>
      <c r="K478" s="61"/>
      <c r="L478" s="61"/>
      <c r="M478" s="61"/>
    </row>
    <row r="479" spans="5:13" ht="12.75">
      <c r="E479" s="61"/>
      <c r="F479" s="61"/>
      <c r="G479" s="61"/>
      <c r="H479" s="61"/>
      <c r="I479" s="61"/>
      <c r="J479" s="61"/>
      <c r="K479" s="61"/>
      <c r="L479" s="61"/>
      <c r="M479" s="61"/>
    </row>
    <row r="480" spans="5:13" ht="12.75">
      <c r="E480" s="61"/>
      <c r="F480" s="61"/>
      <c r="G480" s="61"/>
      <c r="H480" s="61"/>
      <c r="I480" s="61"/>
      <c r="J480" s="61"/>
      <c r="K480" s="61"/>
      <c r="L480" s="61"/>
      <c r="M480" s="61"/>
    </row>
    <row r="481" spans="5:13" ht="12.75">
      <c r="E481" s="61"/>
      <c r="F481" s="61"/>
      <c r="G481" s="61"/>
      <c r="H481" s="61"/>
      <c r="I481" s="61"/>
      <c r="J481" s="61"/>
      <c r="K481" s="61"/>
      <c r="L481" s="61"/>
      <c r="M481" s="61"/>
    </row>
    <row r="482" spans="5:13" ht="12.75">
      <c r="E482" s="61"/>
      <c r="F482" s="61"/>
      <c r="G482" s="61"/>
      <c r="H482" s="61"/>
      <c r="I482" s="61"/>
      <c r="J482" s="61"/>
      <c r="K482" s="61"/>
      <c r="L482" s="61"/>
      <c r="M482" s="61"/>
    </row>
    <row r="483" spans="5:13" ht="12.75">
      <c r="E483" s="61"/>
      <c r="F483" s="61"/>
      <c r="G483" s="61"/>
      <c r="H483" s="61"/>
      <c r="I483" s="61"/>
      <c r="J483" s="61"/>
      <c r="K483" s="61"/>
      <c r="L483" s="61"/>
      <c r="M483" s="61"/>
    </row>
    <row r="484" spans="5:13" ht="12.75">
      <c r="E484" s="61"/>
      <c r="F484" s="61"/>
      <c r="G484" s="61"/>
      <c r="H484" s="61"/>
      <c r="I484" s="61"/>
      <c r="J484" s="61"/>
      <c r="K484" s="61"/>
      <c r="L484" s="61"/>
      <c r="M484" s="61"/>
    </row>
    <row r="485" spans="5:13" ht="12.75">
      <c r="E485" s="61"/>
      <c r="F485" s="61"/>
      <c r="G485" s="61"/>
      <c r="H485" s="61"/>
      <c r="I485" s="61"/>
      <c r="J485" s="61"/>
      <c r="K485" s="61"/>
      <c r="L485" s="61"/>
      <c r="M485" s="61"/>
    </row>
    <row r="486" spans="5:13" ht="12.75"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5:13" ht="12.75">
      <c r="E487" s="61"/>
      <c r="F487" s="61"/>
      <c r="G487" s="61"/>
      <c r="H487" s="61"/>
      <c r="I487" s="61"/>
      <c r="J487" s="61"/>
      <c r="K487" s="61"/>
      <c r="L487" s="61"/>
      <c r="M487" s="61"/>
    </row>
    <row r="488" spans="5:13" ht="12.75">
      <c r="E488" s="61"/>
      <c r="F488" s="61"/>
      <c r="G488" s="61"/>
      <c r="H488" s="61"/>
      <c r="I488" s="61"/>
      <c r="J488" s="61"/>
      <c r="K488" s="61"/>
      <c r="L488" s="61"/>
      <c r="M488" s="61"/>
    </row>
    <row r="489" spans="5:13" ht="12.75">
      <c r="E489" s="61"/>
      <c r="F489" s="61"/>
      <c r="G489" s="61"/>
      <c r="H489" s="61"/>
      <c r="I489" s="61"/>
      <c r="J489" s="61"/>
      <c r="K489" s="61"/>
      <c r="L489" s="61"/>
      <c r="M489" s="61"/>
    </row>
    <row r="490" spans="5:13" ht="12.75">
      <c r="E490" s="61"/>
      <c r="F490" s="61"/>
      <c r="G490" s="61"/>
      <c r="H490" s="61"/>
      <c r="I490" s="61"/>
      <c r="J490" s="61"/>
      <c r="K490" s="61"/>
      <c r="L490" s="61"/>
      <c r="M490" s="61"/>
    </row>
    <row r="491" spans="5:13" ht="12.75">
      <c r="E491" s="61"/>
      <c r="F491" s="61"/>
      <c r="G491" s="61"/>
      <c r="H491" s="61"/>
      <c r="I491" s="61"/>
      <c r="J491" s="61"/>
      <c r="K491" s="61"/>
      <c r="L491" s="61"/>
      <c r="M491" s="61"/>
    </row>
    <row r="492" spans="5:13" ht="12.75">
      <c r="E492" s="61"/>
      <c r="F492" s="61"/>
      <c r="G492" s="61"/>
      <c r="H492" s="61"/>
      <c r="I492" s="61"/>
      <c r="J492" s="61"/>
      <c r="K492" s="61"/>
      <c r="L492" s="61"/>
      <c r="M492" s="61"/>
    </row>
    <row r="493" spans="5:13" ht="12.75">
      <c r="E493" s="61"/>
      <c r="F493" s="61"/>
      <c r="G493" s="61"/>
      <c r="H493" s="61"/>
      <c r="I493" s="61"/>
      <c r="J493" s="61"/>
      <c r="K493" s="61"/>
      <c r="L493" s="61"/>
      <c r="M493" s="61"/>
    </row>
    <row r="494" spans="5:13" ht="12.75">
      <c r="E494" s="61"/>
      <c r="F494" s="61"/>
      <c r="G494" s="61"/>
      <c r="H494" s="61"/>
      <c r="I494" s="61"/>
      <c r="J494" s="61"/>
      <c r="K494" s="61"/>
      <c r="L494" s="61"/>
      <c r="M494" s="61"/>
    </row>
    <row r="495" spans="5:13" ht="12.75">
      <c r="E495" s="61"/>
      <c r="F495" s="61"/>
      <c r="G495" s="61"/>
      <c r="H495" s="61"/>
      <c r="I495" s="61"/>
      <c r="J495" s="61"/>
      <c r="K495" s="61"/>
      <c r="L495" s="61"/>
      <c r="M495" s="61"/>
    </row>
    <row r="496" spans="5:13" ht="12.75">
      <c r="E496" s="61"/>
      <c r="F496" s="61"/>
      <c r="G496" s="61"/>
      <c r="H496" s="61"/>
      <c r="I496" s="61"/>
      <c r="J496" s="61"/>
      <c r="K496" s="61"/>
      <c r="L496" s="61"/>
      <c r="M496" s="61"/>
    </row>
    <row r="497" spans="5:13" ht="12.75">
      <c r="E497" s="61"/>
      <c r="F497" s="61"/>
      <c r="G497" s="61"/>
      <c r="H497" s="61"/>
      <c r="I497" s="61"/>
      <c r="J497" s="61"/>
      <c r="K497" s="61"/>
      <c r="L497" s="61"/>
      <c r="M497" s="61"/>
    </row>
    <row r="498" spans="5:13" ht="12.75">
      <c r="E498" s="61"/>
      <c r="F498" s="61"/>
      <c r="G498" s="61"/>
      <c r="H498" s="61"/>
      <c r="I498" s="61"/>
      <c r="J498" s="61"/>
      <c r="K498" s="61"/>
      <c r="L498" s="61"/>
      <c r="M498" s="61"/>
    </row>
    <row r="499" spans="5:13" ht="12.75">
      <c r="E499" s="61"/>
      <c r="F499" s="61"/>
      <c r="G499" s="61"/>
      <c r="H499" s="61"/>
      <c r="I499" s="61"/>
      <c r="J499" s="61"/>
      <c r="K499" s="61"/>
      <c r="L499" s="61"/>
      <c r="M499" s="61"/>
    </row>
    <row r="500" spans="5:13" ht="12.75">
      <c r="E500" s="61"/>
      <c r="F500" s="61"/>
      <c r="G500" s="61"/>
      <c r="H500" s="61"/>
      <c r="I500" s="61"/>
      <c r="J500" s="61"/>
      <c r="K500" s="61"/>
      <c r="L500" s="61"/>
      <c r="M500" s="61"/>
    </row>
    <row r="501" spans="5:13" ht="12.75">
      <c r="E501" s="61"/>
      <c r="F501" s="61"/>
      <c r="G501" s="61"/>
      <c r="H501" s="61"/>
      <c r="I501" s="61"/>
      <c r="J501" s="61"/>
      <c r="K501" s="61"/>
      <c r="L501" s="61"/>
      <c r="M501" s="61"/>
    </row>
    <row r="502" spans="5:13" ht="12.75">
      <c r="E502" s="61"/>
      <c r="F502" s="61"/>
      <c r="G502" s="61"/>
      <c r="H502" s="61"/>
      <c r="I502" s="61"/>
      <c r="J502" s="61"/>
      <c r="K502" s="61"/>
      <c r="L502" s="61"/>
      <c r="M502" s="61"/>
    </row>
    <row r="503" spans="5:13" ht="12.75">
      <c r="E503" s="61"/>
      <c r="F503" s="61"/>
      <c r="G503" s="61"/>
      <c r="H503" s="61"/>
      <c r="I503" s="61"/>
      <c r="J503" s="61"/>
      <c r="K503" s="61"/>
      <c r="L503" s="61"/>
      <c r="M503" s="61"/>
    </row>
    <row r="504" spans="5:13" ht="12.75">
      <c r="E504" s="61"/>
      <c r="F504" s="61"/>
      <c r="G504" s="61"/>
      <c r="H504" s="61"/>
      <c r="I504" s="61"/>
      <c r="J504" s="61"/>
      <c r="K504" s="61"/>
      <c r="L504" s="61"/>
      <c r="M504" s="61"/>
    </row>
    <row r="505" spans="5:13" ht="12.75">
      <c r="E505" s="61"/>
      <c r="F505" s="61"/>
      <c r="G505" s="61"/>
      <c r="H505" s="61"/>
      <c r="I505" s="61"/>
      <c r="J505" s="61"/>
      <c r="K505" s="61"/>
      <c r="L505" s="61"/>
      <c r="M505" s="61"/>
    </row>
    <row r="506" spans="5:13" ht="12.75">
      <c r="E506" s="61"/>
      <c r="F506" s="61"/>
      <c r="G506" s="61"/>
      <c r="H506" s="61"/>
      <c r="I506" s="61"/>
      <c r="J506" s="61"/>
      <c r="K506" s="61"/>
      <c r="L506" s="61"/>
      <c r="M506" s="61"/>
    </row>
    <row r="507" spans="5:13" ht="12.75">
      <c r="E507" s="61"/>
      <c r="F507" s="61"/>
      <c r="G507" s="61"/>
      <c r="H507" s="61"/>
      <c r="I507" s="61"/>
      <c r="J507" s="61"/>
      <c r="K507" s="61"/>
      <c r="L507" s="61"/>
      <c r="M507" s="61"/>
    </row>
    <row r="508" spans="5:13" ht="12.75">
      <c r="E508" s="61"/>
      <c r="F508" s="61"/>
      <c r="G508" s="61"/>
      <c r="H508" s="61"/>
      <c r="I508" s="61"/>
      <c r="J508" s="61"/>
      <c r="K508" s="61"/>
      <c r="L508" s="61"/>
      <c r="M508" s="61"/>
    </row>
    <row r="509" spans="5:13" ht="12.75">
      <c r="E509" s="61"/>
      <c r="F509" s="61"/>
      <c r="G509" s="61"/>
      <c r="H509" s="61"/>
      <c r="I509" s="61"/>
      <c r="J509" s="61"/>
      <c r="K509" s="61"/>
      <c r="L509" s="61"/>
      <c r="M509" s="61"/>
    </row>
    <row r="510" spans="5:13" ht="12.75">
      <c r="E510" s="61"/>
      <c r="F510" s="61"/>
      <c r="G510" s="61"/>
      <c r="H510" s="61"/>
      <c r="I510" s="61"/>
      <c r="J510" s="61"/>
      <c r="K510" s="61"/>
      <c r="L510" s="61"/>
      <c r="M510" s="61"/>
    </row>
    <row r="511" spans="5:13" ht="12.75">
      <c r="E511" s="61"/>
      <c r="F511" s="61"/>
      <c r="G511" s="61"/>
      <c r="H511" s="61"/>
      <c r="I511" s="61"/>
      <c r="J511" s="61"/>
      <c r="K511" s="61"/>
      <c r="L511" s="61"/>
      <c r="M511" s="61"/>
    </row>
    <row r="512" spans="5:13" ht="12.75">
      <c r="E512" s="61"/>
      <c r="F512" s="61"/>
      <c r="G512" s="61"/>
      <c r="H512" s="61"/>
      <c r="I512" s="61"/>
      <c r="J512" s="61"/>
      <c r="K512" s="61"/>
      <c r="L512" s="61"/>
      <c r="M512" s="61"/>
    </row>
    <row r="513" spans="5:13" ht="12.75">
      <c r="E513" s="61"/>
      <c r="F513" s="61"/>
      <c r="G513" s="61"/>
      <c r="H513" s="61"/>
      <c r="I513" s="61"/>
      <c r="J513" s="61"/>
      <c r="K513" s="61"/>
      <c r="L513" s="61"/>
      <c r="M513" s="61"/>
    </row>
    <row r="514" spans="5:13" ht="12.75">
      <c r="E514" s="61"/>
      <c r="F514" s="61"/>
      <c r="G514" s="61"/>
      <c r="H514" s="61"/>
      <c r="I514" s="61"/>
      <c r="J514" s="61"/>
      <c r="K514" s="61"/>
      <c r="L514" s="61"/>
      <c r="M514" s="61"/>
    </row>
    <row r="515" spans="5:13" ht="12.75">
      <c r="E515" s="61"/>
      <c r="F515" s="61"/>
      <c r="G515" s="61"/>
      <c r="H515" s="61"/>
      <c r="I515" s="61"/>
      <c r="J515" s="61"/>
      <c r="K515" s="61"/>
      <c r="L515" s="61"/>
      <c r="M515" s="61"/>
    </row>
    <row r="516" spans="5:13" ht="12.75">
      <c r="E516" s="61"/>
      <c r="F516" s="61"/>
      <c r="G516" s="61"/>
      <c r="H516" s="61"/>
      <c r="I516" s="61"/>
      <c r="J516" s="61"/>
      <c r="K516" s="61"/>
      <c r="L516" s="61"/>
      <c r="M516" s="61"/>
    </row>
    <row r="517" spans="5:13" ht="12.75"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5:13" ht="12.75">
      <c r="E518" s="61"/>
      <c r="F518" s="61"/>
      <c r="G518" s="61"/>
      <c r="H518" s="61"/>
      <c r="I518" s="61"/>
      <c r="J518" s="61"/>
      <c r="K518" s="61"/>
      <c r="L518" s="61"/>
      <c r="M518" s="61"/>
    </row>
    <row r="519" spans="5:13" ht="12.75">
      <c r="E519" s="61"/>
      <c r="F519" s="61"/>
      <c r="G519" s="61"/>
      <c r="H519" s="61"/>
      <c r="I519" s="61"/>
      <c r="J519" s="61"/>
      <c r="K519" s="61"/>
      <c r="L519" s="61"/>
      <c r="M519" s="61"/>
    </row>
    <row r="520" spans="5:13" ht="12.75">
      <c r="E520" s="61"/>
      <c r="F520" s="61"/>
      <c r="G520" s="61"/>
      <c r="H520" s="61"/>
      <c r="I520" s="61"/>
      <c r="J520" s="61"/>
      <c r="K520" s="61"/>
      <c r="L520" s="61"/>
      <c r="M520" s="61"/>
    </row>
    <row r="521" spans="5:13" ht="12.75">
      <c r="E521" s="61"/>
      <c r="F521" s="61"/>
      <c r="G521" s="61"/>
      <c r="H521" s="61"/>
      <c r="I521" s="61"/>
      <c r="J521" s="61"/>
      <c r="K521" s="61"/>
      <c r="L521" s="61"/>
      <c r="M521" s="61"/>
    </row>
    <row r="522" spans="5:13" ht="12.75">
      <c r="E522" s="61"/>
      <c r="F522" s="61"/>
      <c r="G522" s="61"/>
      <c r="H522" s="61"/>
      <c r="I522" s="61"/>
      <c r="J522" s="61"/>
      <c r="K522" s="61"/>
      <c r="L522" s="61"/>
      <c r="M522" s="61"/>
    </row>
    <row r="523" spans="5:13" ht="12.75">
      <c r="E523" s="61"/>
      <c r="F523" s="61"/>
      <c r="G523" s="61"/>
      <c r="H523" s="61"/>
      <c r="I523" s="61"/>
      <c r="J523" s="61"/>
      <c r="K523" s="61"/>
      <c r="L523" s="61"/>
      <c r="M523" s="61"/>
    </row>
    <row r="524" spans="5:13" ht="12.75">
      <c r="E524" s="61"/>
      <c r="F524" s="61"/>
      <c r="G524" s="61"/>
      <c r="H524" s="61"/>
      <c r="I524" s="61"/>
      <c r="J524" s="61"/>
      <c r="K524" s="61"/>
      <c r="L524" s="61"/>
      <c r="M524" s="61"/>
    </row>
    <row r="525" spans="5:13" ht="12.75"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5:13" ht="12.75">
      <c r="E526" s="61"/>
      <c r="F526" s="61"/>
      <c r="G526" s="61"/>
      <c r="H526" s="61"/>
      <c r="I526" s="61"/>
      <c r="J526" s="61"/>
      <c r="K526" s="61"/>
      <c r="L526" s="61"/>
      <c r="M526" s="61"/>
    </row>
    <row r="527" spans="5:13" ht="12.75">
      <c r="E527" s="61"/>
      <c r="F527" s="61"/>
      <c r="G527" s="61"/>
      <c r="H527" s="61"/>
      <c r="I527" s="61"/>
      <c r="J527" s="61"/>
      <c r="K527" s="61"/>
      <c r="L527" s="61"/>
      <c r="M527" s="61"/>
    </row>
    <row r="528" spans="5:13" ht="12.75">
      <c r="E528" s="61"/>
      <c r="F528" s="61"/>
      <c r="G528" s="61"/>
      <c r="H528" s="61"/>
      <c r="I528" s="61"/>
      <c r="J528" s="61"/>
      <c r="K528" s="61"/>
      <c r="L528" s="61"/>
      <c r="M528" s="61"/>
    </row>
    <row r="529" spans="5:13" ht="12.75">
      <c r="E529" s="61"/>
      <c r="F529" s="61"/>
      <c r="G529" s="61"/>
      <c r="H529" s="61"/>
      <c r="I529" s="61"/>
      <c r="J529" s="61"/>
      <c r="K529" s="61"/>
      <c r="L529" s="61"/>
      <c r="M529" s="61"/>
    </row>
    <row r="530" spans="5:13" ht="12.75">
      <c r="E530" s="61"/>
      <c r="F530" s="61"/>
      <c r="G530" s="61"/>
      <c r="H530" s="61"/>
      <c r="I530" s="61"/>
      <c r="J530" s="61"/>
      <c r="K530" s="61"/>
      <c r="L530" s="61"/>
      <c r="M530" s="61"/>
    </row>
    <row r="531" spans="5:13" ht="12.75">
      <c r="E531" s="61"/>
      <c r="F531" s="61"/>
      <c r="G531" s="61"/>
      <c r="H531" s="61"/>
      <c r="I531" s="61"/>
      <c r="J531" s="61"/>
      <c r="K531" s="61"/>
      <c r="L531" s="61"/>
      <c r="M531" s="61"/>
    </row>
    <row r="532" spans="5:13" ht="12.75">
      <c r="E532" s="61"/>
      <c r="F532" s="61"/>
      <c r="G532" s="61"/>
      <c r="H532" s="61"/>
      <c r="I532" s="61"/>
      <c r="J532" s="61"/>
      <c r="K532" s="61"/>
      <c r="L532" s="61"/>
      <c r="M532" s="61"/>
    </row>
    <row r="533" spans="5:13" ht="12.75">
      <c r="E533" s="61"/>
      <c r="F533" s="61"/>
      <c r="G533" s="61"/>
      <c r="H533" s="61"/>
      <c r="I533" s="61"/>
      <c r="J533" s="61"/>
      <c r="K533" s="61"/>
      <c r="L533" s="61"/>
      <c r="M533" s="61"/>
    </row>
    <row r="534" spans="5:13" ht="12.75">
      <c r="E534" s="61"/>
      <c r="F534" s="61"/>
      <c r="G534" s="61"/>
      <c r="H534" s="61"/>
      <c r="I534" s="61"/>
      <c r="J534" s="61"/>
      <c r="K534" s="61"/>
      <c r="L534" s="61"/>
      <c r="M534" s="61"/>
    </row>
    <row r="535" spans="5:13" ht="12.75">
      <c r="E535" s="61"/>
      <c r="F535" s="61"/>
      <c r="G535" s="61"/>
      <c r="H535" s="61"/>
      <c r="I535" s="61"/>
      <c r="J535" s="61"/>
      <c r="K535" s="61"/>
      <c r="L535" s="61"/>
      <c r="M535" s="61"/>
    </row>
    <row r="536" spans="5:13" ht="12.75">
      <c r="E536" s="61"/>
      <c r="F536" s="61"/>
      <c r="G536" s="61"/>
      <c r="H536" s="61"/>
      <c r="I536" s="61"/>
      <c r="J536" s="61"/>
      <c r="K536" s="61"/>
      <c r="L536" s="61"/>
      <c r="M536" s="61"/>
    </row>
    <row r="537" spans="5:13" ht="12.75">
      <c r="E537" s="61"/>
      <c r="F537" s="61"/>
      <c r="G537" s="61"/>
      <c r="H537" s="61"/>
      <c r="I537" s="61"/>
      <c r="J537" s="61"/>
      <c r="K537" s="61"/>
      <c r="L537" s="61"/>
      <c r="M537" s="61"/>
    </row>
    <row r="538" spans="5:13" ht="12.75">
      <c r="E538" s="61"/>
      <c r="F538" s="61"/>
      <c r="G538" s="61"/>
      <c r="H538" s="61"/>
      <c r="I538" s="61"/>
      <c r="J538" s="61"/>
      <c r="K538" s="61"/>
      <c r="L538" s="61"/>
      <c r="M538" s="61"/>
    </row>
    <row r="539" spans="5:13" ht="12.75">
      <c r="E539" s="61"/>
      <c r="F539" s="61"/>
      <c r="G539" s="61"/>
      <c r="H539" s="61"/>
      <c r="I539" s="61"/>
      <c r="J539" s="61"/>
      <c r="K539" s="61"/>
      <c r="L539" s="61"/>
      <c r="M539" s="61"/>
    </row>
    <row r="540" spans="5:13" ht="12.75">
      <c r="E540" s="61"/>
      <c r="F540" s="61"/>
      <c r="G540" s="61"/>
      <c r="H540" s="61"/>
      <c r="I540" s="61"/>
      <c r="J540" s="61"/>
      <c r="K540" s="61"/>
      <c r="L540" s="61"/>
      <c r="M540" s="61"/>
    </row>
    <row r="541" spans="5:13" ht="12.75">
      <c r="E541" s="61"/>
      <c r="F541" s="61"/>
      <c r="G541" s="61"/>
      <c r="H541" s="61"/>
      <c r="I541" s="61"/>
      <c r="J541" s="61"/>
      <c r="K541" s="61"/>
      <c r="L541" s="61"/>
      <c r="M541" s="61"/>
    </row>
    <row r="542" spans="5:13" ht="12.75"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5:13" ht="12.75">
      <c r="E543" s="61"/>
      <c r="F543" s="61"/>
      <c r="G543" s="61"/>
      <c r="H543" s="61"/>
      <c r="I543" s="61"/>
      <c r="J543" s="61"/>
      <c r="K543" s="61"/>
      <c r="L543" s="61"/>
      <c r="M543" s="61"/>
    </row>
    <row r="544" spans="5:13" ht="12.75">
      <c r="E544" s="61"/>
      <c r="F544" s="61"/>
      <c r="G544" s="61"/>
      <c r="H544" s="61"/>
      <c r="I544" s="61"/>
      <c r="J544" s="61"/>
      <c r="K544" s="61"/>
      <c r="L544" s="61"/>
      <c r="M544" s="61"/>
    </row>
    <row r="545" spans="5:13" ht="12.75">
      <c r="E545" s="61"/>
      <c r="F545" s="61"/>
      <c r="G545" s="61"/>
      <c r="H545" s="61"/>
      <c r="I545" s="61"/>
      <c r="J545" s="61"/>
      <c r="K545" s="61"/>
      <c r="L545" s="61"/>
      <c r="M545" s="61"/>
    </row>
    <row r="546" spans="5:13" ht="12.75">
      <c r="E546" s="61"/>
      <c r="F546" s="61"/>
      <c r="G546" s="61"/>
      <c r="H546" s="61"/>
      <c r="I546" s="61"/>
      <c r="J546" s="61"/>
      <c r="K546" s="61"/>
      <c r="L546" s="61"/>
      <c r="M546" s="61"/>
    </row>
    <row r="547" spans="5:13" ht="12.75">
      <c r="E547" s="61"/>
      <c r="F547" s="61"/>
      <c r="G547" s="61"/>
      <c r="H547" s="61"/>
      <c r="I547" s="61"/>
      <c r="J547" s="61"/>
      <c r="K547" s="61"/>
      <c r="L547" s="61"/>
      <c r="M547" s="61"/>
    </row>
    <row r="548" spans="5:13" ht="12.75">
      <c r="E548" s="61"/>
      <c r="F548" s="61"/>
      <c r="G548" s="61"/>
      <c r="H548" s="61"/>
      <c r="I548" s="61"/>
      <c r="J548" s="61"/>
      <c r="K548" s="61"/>
      <c r="L548" s="61"/>
      <c r="M548" s="61"/>
    </row>
    <row r="549" spans="5:13" ht="12.75">
      <c r="E549" s="61"/>
      <c r="F549" s="61"/>
      <c r="G549" s="61"/>
      <c r="H549" s="61"/>
      <c r="I549" s="61"/>
      <c r="J549" s="61"/>
      <c r="K549" s="61"/>
      <c r="L549" s="61"/>
      <c r="M549" s="61"/>
    </row>
    <row r="550" spans="5:13" ht="12.75">
      <c r="E550" s="61"/>
      <c r="F550" s="61"/>
      <c r="G550" s="61"/>
      <c r="H550" s="61"/>
      <c r="I550" s="61"/>
      <c r="J550" s="61"/>
      <c r="K550" s="61"/>
      <c r="L550" s="61"/>
      <c r="M550" s="61"/>
    </row>
    <row r="551" spans="5:13" ht="12.75">
      <c r="E551" s="61"/>
      <c r="F551" s="61"/>
      <c r="G551" s="61"/>
      <c r="H551" s="61"/>
      <c r="I551" s="61"/>
      <c r="J551" s="61"/>
      <c r="K551" s="61"/>
      <c r="L551" s="61"/>
      <c r="M551" s="61"/>
    </row>
    <row r="552" spans="5:13" ht="12.75">
      <c r="E552" s="61"/>
      <c r="F552" s="61"/>
      <c r="G552" s="61"/>
      <c r="H552" s="61"/>
      <c r="I552" s="61"/>
      <c r="J552" s="61"/>
      <c r="K552" s="61"/>
      <c r="L552" s="61"/>
      <c r="M552" s="61"/>
    </row>
    <row r="553" spans="5:13" ht="12.75">
      <c r="E553" s="61"/>
      <c r="F553" s="61"/>
      <c r="G553" s="61"/>
      <c r="H553" s="61"/>
      <c r="I553" s="61"/>
      <c r="J553" s="61"/>
      <c r="K553" s="61"/>
      <c r="L553" s="61"/>
      <c r="M553" s="61"/>
    </row>
    <row r="554" spans="5:13" ht="12.75">
      <c r="E554" s="61"/>
      <c r="F554" s="61"/>
      <c r="G554" s="61"/>
      <c r="H554" s="61"/>
      <c r="I554" s="61"/>
      <c r="J554" s="61"/>
      <c r="K554" s="61"/>
      <c r="L554" s="61"/>
      <c r="M554" s="61"/>
    </row>
    <row r="555" spans="5:13" ht="12.75">
      <c r="E555" s="61"/>
      <c r="F555" s="61"/>
      <c r="G555" s="61"/>
      <c r="H555" s="61"/>
      <c r="I555" s="61"/>
      <c r="J555" s="61"/>
      <c r="K555" s="61"/>
      <c r="L555" s="61"/>
      <c r="M555" s="61"/>
    </row>
    <row r="556" spans="5:13" ht="12.75">
      <c r="E556" s="61"/>
      <c r="F556" s="61"/>
      <c r="G556" s="61"/>
      <c r="H556" s="61"/>
      <c r="I556" s="61"/>
      <c r="J556" s="61"/>
      <c r="K556" s="61"/>
      <c r="L556" s="61"/>
      <c r="M556" s="61"/>
    </row>
    <row r="557" spans="5:13" ht="12.75">
      <c r="E557" s="61"/>
      <c r="F557" s="61"/>
      <c r="G557" s="61"/>
      <c r="H557" s="61"/>
      <c r="I557" s="61"/>
      <c r="J557" s="61"/>
      <c r="K557" s="61"/>
      <c r="L557" s="61"/>
      <c r="M557" s="61"/>
    </row>
    <row r="558" spans="5:13" ht="12.75">
      <c r="E558" s="61"/>
      <c r="F558" s="61"/>
      <c r="G558" s="61"/>
      <c r="H558" s="61"/>
      <c r="I558" s="61"/>
      <c r="J558" s="61"/>
      <c r="K558" s="61"/>
      <c r="L558" s="61"/>
      <c r="M558" s="61"/>
    </row>
    <row r="559" spans="5:13" ht="12.75">
      <c r="E559" s="61"/>
      <c r="F559" s="61"/>
      <c r="G559" s="61"/>
      <c r="H559" s="61"/>
      <c r="I559" s="61"/>
      <c r="J559" s="61"/>
      <c r="K559" s="61"/>
      <c r="L559" s="61"/>
      <c r="M559" s="61"/>
    </row>
    <row r="560" spans="5:13" ht="12.75"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5:13" ht="12.75">
      <c r="E561" s="61"/>
      <c r="F561" s="61"/>
      <c r="G561" s="61"/>
      <c r="H561" s="61"/>
      <c r="I561" s="61"/>
      <c r="J561" s="61"/>
      <c r="K561" s="61"/>
      <c r="L561" s="61"/>
      <c r="M561" s="61"/>
    </row>
    <row r="562" spans="5:13" ht="12.75">
      <c r="E562" s="61"/>
      <c r="F562" s="61"/>
      <c r="G562" s="61"/>
      <c r="H562" s="61"/>
      <c r="I562" s="61"/>
      <c r="J562" s="61"/>
      <c r="K562" s="61"/>
      <c r="L562" s="61"/>
      <c r="M562" s="61"/>
    </row>
    <row r="563" spans="5:13" ht="12.75">
      <c r="E563" s="61"/>
      <c r="F563" s="61"/>
      <c r="G563" s="61"/>
      <c r="H563" s="61"/>
      <c r="I563" s="61"/>
      <c r="J563" s="61"/>
      <c r="K563" s="61"/>
      <c r="L563" s="61"/>
      <c r="M563" s="61"/>
    </row>
    <row r="564" spans="5:13" ht="12.75">
      <c r="E564" s="61"/>
      <c r="F564" s="61"/>
      <c r="G564" s="61"/>
      <c r="H564" s="61"/>
      <c r="I564" s="61"/>
      <c r="J564" s="61"/>
      <c r="K564" s="61"/>
      <c r="L564" s="61"/>
      <c r="M564" s="61"/>
    </row>
    <row r="565" spans="5:13" ht="12.75">
      <c r="E565" s="61"/>
      <c r="F565" s="61"/>
      <c r="G565" s="61"/>
      <c r="H565" s="61"/>
      <c r="I565" s="61"/>
      <c r="J565" s="61"/>
      <c r="K565" s="61"/>
      <c r="L565" s="61"/>
      <c r="M565" s="61"/>
    </row>
    <row r="566" spans="5:13" ht="12.75">
      <c r="E566" s="61"/>
      <c r="F566" s="61"/>
      <c r="G566" s="61"/>
      <c r="H566" s="61"/>
      <c r="I566" s="61"/>
      <c r="J566" s="61"/>
      <c r="K566" s="61"/>
      <c r="L566" s="61"/>
      <c r="M566" s="61"/>
    </row>
    <row r="567" spans="5:13" ht="12.75"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5:13" ht="12.75"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5:13" ht="12.75">
      <c r="E569" s="61"/>
      <c r="F569" s="61"/>
      <c r="G569" s="61"/>
      <c r="H569" s="61"/>
      <c r="I569" s="61"/>
      <c r="J569" s="61"/>
      <c r="K569" s="61"/>
      <c r="L569" s="61"/>
      <c r="M569" s="61"/>
    </row>
    <row r="570" spans="5:13" ht="12.75">
      <c r="E570" s="61"/>
      <c r="F570" s="61"/>
      <c r="G570" s="61"/>
      <c r="H570" s="61"/>
      <c r="I570" s="61"/>
      <c r="J570" s="61"/>
      <c r="K570" s="61"/>
      <c r="L570" s="61"/>
      <c r="M570" s="61"/>
    </row>
    <row r="571" spans="5:13" ht="12.75"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5:13" ht="12.75"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5:13" ht="12.75">
      <c r="E573" s="61"/>
      <c r="F573" s="61"/>
      <c r="G573" s="61"/>
      <c r="H573" s="61"/>
      <c r="I573" s="61"/>
      <c r="J573" s="61"/>
      <c r="K573" s="61"/>
      <c r="L573" s="61"/>
      <c r="M573" s="61"/>
    </row>
    <row r="574" spans="5:13" ht="12.75"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5:13" ht="12.75"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5:13" ht="12.75"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5:13" ht="12.75">
      <c r="E577" s="61"/>
      <c r="F577" s="61"/>
      <c r="G577" s="61"/>
      <c r="H577" s="61"/>
      <c r="I577" s="61"/>
      <c r="J577" s="61"/>
      <c r="K577" s="61"/>
      <c r="L577" s="61"/>
      <c r="M577" s="61"/>
    </row>
    <row r="578" spans="5:13" ht="12.75">
      <c r="E578" s="61"/>
      <c r="F578" s="61"/>
      <c r="G578" s="61"/>
      <c r="H578" s="61"/>
      <c r="I578" s="61"/>
      <c r="J578" s="61"/>
      <c r="K578" s="61"/>
      <c r="L578" s="61"/>
      <c r="M578" s="61"/>
    </row>
    <row r="579" spans="5:13" ht="12.75">
      <c r="E579" s="61"/>
      <c r="F579" s="61"/>
      <c r="G579" s="61"/>
      <c r="H579" s="61"/>
      <c r="I579" s="61"/>
      <c r="J579" s="61"/>
      <c r="K579" s="61"/>
      <c r="L579" s="61"/>
      <c r="M579" s="61"/>
    </row>
    <row r="580" spans="5:13" ht="12.75">
      <c r="E580" s="61"/>
      <c r="F580" s="61"/>
      <c r="G580" s="61"/>
      <c r="H580" s="61"/>
      <c r="I580" s="61"/>
      <c r="J580" s="61"/>
      <c r="K580" s="61"/>
      <c r="L580" s="61"/>
      <c r="M580" s="61"/>
    </row>
    <row r="581" spans="5:13" ht="12.75">
      <c r="E581" s="61"/>
      <c r="F581" s="61"/>
      <c r="G581" s="61"/>
      <c r="H581" s="61"/>
      <c r="I581" s="61"/>
      <c r="J581" s="61"/>
      <c r="K581" s="61"/>
      <c r="L581" s="61"/>
      <c r="M581" s="61"/>
    </row>
    <row r="582" spans="5:13" ht="12.75">
      <c r="E582" s="61"/>
      <c r="F582" s="61"/>
      <c r="G582" s="61"/>
      <c r="H582" s="61"/>
      <c r="I582" s="61"/>
      <c r="J582" s="61"/>
      <c r="K582" s="61"/>
      <c r="L582" s="61"/>
      <c r="M582" s="61"/>
    </row>
    <row r="583" spans="5:13" ht="12.75">
      <c r="E583" s="61"/>
      <c r="F583" s="61"/>
      <c r="G583" s="61"/>
      <c r="H583" s="61"/>
      <c r="I583" s="61"/>
      <c r="J583" s="61"/>
      <c r="K583" s="61"/>
      <c r="L583" s="61"/>
      <c r="M583" s="61"/>
    </row>
    <row r="584" spans="5:13" ht="12.75"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5:13" ht="12.75"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5:13" ht="12.75">
      <c r="E586" s="61"/>
      <c r="F586" s="61"/>
      <c r="G586" s="61"/>
      <c r="H586" s="61"/>
      <c r="I586" s="61"/>
      <c r="J586" s="61"/>
      <c r="K586" s="61"/>
      <c r="L586" s="61"/>
      <c r="M586" s="61"/>
    </row>
    <row r="587" spans="5:13" ht="12.75"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5:13" ht="12.75">
      <c r="E588" s="61"/>
      <c r="F588" s="61"/>
      <c r="G588" s="61"/>
      <c r="H588" s="61"/>
      <c r="I588" s="61"/>
      <c r="J588" s="61"/>
      <c r="K588" s="61"/>
      <c r="L588" s="61"/>
      <c r="M588" s="61"/>
    </row>
    <row r="589" spans="5:13" ht="12.75">
      <c r="E589" s="61"/>
      <c r="F589" s="61"/>
      <c r="G589" s="61"/>
      <c r="H589" s="61"/>
      <c r="I589" s="61"/>
      <c r="J589" s="61"/>
      <c r="K589" s="61"/>
      <c r="L589" s="61"/>
      <c r="M589" s="61"/>
    </row>
    <row r="590" spans="5:13" ht="12.75">
      <c r="E590" s="61"/>
      <c r="F590" s="61"/>
      <c r="G590" s="61"/>
      <c r="H590" s="61"/>
      <c r="I590" s="61"/>
      <c r="J590" s="61"/>
      <c r="K590" s="61"/>
      <c r="L590" s="61"/>
      <c r="M590" s="61"/>
    </row>
    <row r="591" spans="5:13" ht="12.75"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5:13" ht="12.75"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5:13" ht="12.75"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5:13" ht="12.75">
      <c r="E594" s="61"/>
      <c r="F594" s="61"/>
      <c r="G594" s="61"/>
      <c r="H594" s="61"/>
      <c r="I594" s="61"/>
      <c r="J594" s="61"/>
      <c r="K594" s="61"/>
      <c r="L594" s="61"/>
      <c r="M594" s="61"/>
    </row>
    <row r="595" spans="5:13" ht="12.75">
      <c r="E595" s="61"/>
      <c r="F595" s="61"/>
      <c r="G595" s="61"/>
      <c r="H595" s="61"/>
      <c r="I595" s="61"/>
      <c r="J595" s="61"/>
      <c r="K595" s="61"/>
      <c r="L595" s="61"/>
      <c r="M595" s="61"/>
    </row>
    <row r="596" spans="5:13" ht="12.75">
      <c r="E596" s="61"/>
      <c r="F596" s="61"/>
      <c r="G596" s="61"/>
      <c r="H596" s="61"/>
      <c r="I596" s="61"/>
      <c r="J596" s="61"/>
      <c r="K596" s="61"/>
      <c r="L596" s="61"/>
      <c r="M596" s="61"/>
    </row>
    <row r="597" spans="5:13" ht="12.75">
      <c r="E597" s="61"/>
      <c r="F597" s="61"/>
      <c r="G597" s="61"/>
      <c r="H597" s="61"/>
      <c r="I597" s="61"/>
      <c r="J597" s="61"/>
      <c r="K597" s="61"/>
      <c r="L597" s="61"/>
      <c r="M597" s="61"/>
    </row>
    <row r="598" spans="5:13" ht="12.75"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5:13" ht="12.75"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5:13" ht="12.75"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5:13" ht="12.75"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5:13" ht="12.75">
      <c r="E602" s="61"/>
      <c r="F602" s="61"/>
      <c r="G602" s="61"/>
      <c r="H602" s="61"/>
      <c r="I602" s="61"/>
      <c r="J602" s="61"/>
      <c r="K602" s="61"/>
      <c r="L602" s="61"/>
      <c r="M602" s="61"/>
    </row>
    <row r="603" spans="5:13" ht="12.75"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5:13" ht="12.75">
      <c r="E604" s="61"/>
      <c r="F604" s="61"/>
      <c r="G604" s="61"/>
      <c r="H604" s="61"/>
      <c r="I604" s="61"/>
      <c r="J604" s="61"/>
      <c r="K604" s="61"/>
      <c r="L604" s="61"/>
      <c r="M604" s="61"/>
    </row>
    <row r="605" spans="5:13" ht="12.75">
      <c r="E605" s="61"/>
      <c r="F605" s="61"/>
      <c r="G605" s="61"/>
      <c r="H605" s="61"/>
      <c r="I605" s="61"/>
      <c r="J605" s="61"/>
      <c r="K605" s="61"/>
      <c r="L605" s="61"/>
      <c r="M605" s="61"/>
    </row>
    <row r="606" spans="5:13" ht="12.75">
      <c r="E606" s="61"/>
      <c r="F606" s="61"/>
      <c r="G606" s="61"/>
      <c r="H606" s="61"/>
      <c r="I606" s="61"/>
      <c r="J606" s="61"/>
      <c r="K606" s="61"/>
      <c r="L606" s="61"/>
      <c r="M606" s="61"/>
    </row>
    <row r="607" spans="5:13" ht="12.75">
      <c r="E607" s="61"/>
      <c r="F607" s="61"/>
      <c r="G607" s="61"/>
      <c r="H607" s="61"/>
      <c r="I607" s="61"/>
      <c r="J607" s="61"/>
      <c r="K607" s="61"/>
      <c r="L607" s="61"/>
      <c r="M607" s="61"/>
    </row>
    <row r="608" spans="5:13" ht="12.75">
      <c r="E608" s="61"/>
      <c r="F608" s="61"/>
      <c r="G608" s="61"/>
      <c r="H608" s="61"/>
      <c r="I608" s="61"/>
      <c r="J608" s="61"/>
      <c r="K608" s="61"/>
      <c r="L608" s="61"/>
      <c r="M608" s="61"/>
    </row>
    <row r="609" spans="5:13" ht="12.75"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5:13" ht="12.75">
      <c r="E610" s="61"/>
      <c r="F610" s="61"/>
      <c r="G610" s="61"/>
      <c r="H610" s="61"/>
      <c r="I610" s="61"/>
      <c r="J610" s="61"/>
      <c r="K610" s="61"/>
      <c r="L610" s="61"/>
      <c r="M610" s="61"/>
    </row>
    <row r="611" spans="5:13" ht="12.75">
      <c r="E611" s="61"/>
      <c r="F611" s="61"/>
      <c r="G611" s="61"/>
      <c r="H611" s="61"/>
      <c r="I611" s="61"/>
      <c r="J611" s="61"/>
      <c r="K611" s="61"/>
      <c r="L611" s="61"/>
      <c r="M611" s="61"/>
    </row>
    <row r="612" spans="5:13" ht="12.75">
      <c r="E612" s="61"/>
      <c r="F612" s="61"/>
      <c r="G612" s="61"/>
      <c r="H612" s="61"/>
      <c r="I612" s="61"/>
      <c r="J612" s="61"/>
      <c r="K612" s="61"/>
      <c r="L612" s="61"/>
      <c r="M612" s="61"/>
    </row>
    <row r="613" spans="5:13" ht="12.75">
      <c r="E613" s="61"/>
      <c r="F613" s="61"/>
      <c r="G613" s="61"/>
      <c r="H613" s="61"/>
      <c r="I613" s="61"/>
      <c r="J613" s="61"/>
      <c r="K613" s="61"/>
      <c r="L613" s="61"/>
      <c r="M613" s="61"/>
    </row>
    <row r="614" spans="5:13" ht="12.75">
      <c r="E614" s="61"/>
      <c r="F614" s="61"/>
      <c r="G614" s="61"/>
      <c r="H614" s="61"/>
      <c r="I614" s="61"/>
      <c r="J614" s="61"/>
      <c r="K614" s="61"/>
      <c r="L614" s="61"/>
      <c r="M614" s="61"/>
    </row>
    <row r="615" spans="5:13" ht="12.75">
      <c r="E615" s="61"/>
      <c r="F615" s="61"/>
      <c r="G615" s="61"/>
      <c r="H615" s="61"/>
      <c r="I615" s="61"/>
      <c r="J615" s="61"/>
      <c r="K615" s="61"/>
      <c r="L615" s="61"/>
      <c r="M615" s="61"/>
    </row>
    <row r="616" spans="5:13" ht="12.75">
      <c r="E616" s="61"/>
      <c r="F616" s="61"/>
      <c r="G616" s="61"/>
      <c r="H616" s="61"/>
      <c r="I616" s="61"/>
      <c r="J616" s="61"/>
      <c r="K616" s="61"/>
      <c r="L616" s="61"/>
      <c r="M616" s="61"/>
    </row>
    <row r="617" spans="5:13" ht="12.75">
      <c r="E617" s="61"/>
      <c r="F617" s="61"/>
      <c r="G617" s="61"/>
      <c r="H617" s="61"/>
      <c r="I617" s="61"/>
      <c r="J617" s="61"/>
      <c r="K617" s="61"/>
      <c r="L617" s="61"/>
      <c r="M617" s="61"/>
    </row>
    <row r="618" spans="5:13" ht="12.75">
      <c r="E618" s="61"/>
      <c r="F618" s="61"/>
      <c r="G618" s="61"/>
      <c r="H618" s="61"/>
      <c r="I618" s="61"/>
      <c r="J618" s="61"/>
      <c r="K618" s="61"/>
      <c r="L618" s="61"/>
      <c r="M618" s="61"/>
    </row>
    <row r="619" spans="5:13" ht="12.75">
      <c r="E619" s="61"/>
      <c r="F619" s="61"/>
      <c r="G619" s="61"/>
      <c r="H619" s="61"/>
      <c r="I619" s="61"/>
      <c r="J619" s="61"/>
      <c r="K619" s="61"/>
      <c r="L619" s="61"/>
      <c r="M619" s="61"/>
    </row>
    <row r="620" spans="5:13" ht="12.75">
      <c r="E620" s="61"/>
      <c r="F620" s="61"/>
      <c r="G620" s="61"/>
      <c r="H620" s="61"/>
      <c r="I620" s="61"/>
      <c r="J620" s="61"/>
      <c r="K620" s="61"/>
      <c r="L620" s="61"/>
      <c r="M620" s="61"/>
    </row>
    <row r="621" spans="5:13" ht="12.75">
      <c r="E621" s="61"/>
      <c r="F621" s="61"/>
      <c r="G621" s="61"/>
      <c r="H621" s="61"/>
      <c r="I621" s="61"/>
      <c r="J621" s="61"/>
      <c r="K621" s="61"/>
      <c r="L621" s="61"/>
      <c r="M621" s="61"/>
    </row>
    <row r="622" spans="5:13" ht="12.75">
      <c r="E622" s="61"/>
      <c r="F622" s="61"/>
      <c r="G622" s="61"/>
      <c r="H622" s="61"/>
      <c r="I622" s="61"/>
      <c r="J622" s="61"/>
      <c r="K622" s="61"/>
      <c r="L622" s="61"/>
      <c r="M622" s="61"/>
    </row>
    <row r="623" spans="5:13" ht="12.75">
      <c r="E623" s="61"/>
      <c r="F623" s="61"/>
      <c r="G623" s="61"/>
      <c r="H623" s="61"/>
      <c r="I623" s="61"/>
      <c r="J623" s="61"/>
      <c r="K623" s="61"/>
      <c r="L623" s="61"/>
      <c r="M623" s="61"/>
    </row>
    <row r="624" spans="5:13" ht="12.75">
      <c r="E624" s="61"/>
      <c r="F624" s="61"/>
      <c r="G624" s="61"/>
      <c r="H624" s="61"/>
      <c r="I624" s="61"/>
      <c r="J624" s="61"/>
      <c r="K624" s="61"/>
      <c r="L624" s="61"/>
      <c r="M624" s="61"/>
    </row>
    <row r="625" spans="5:13" ht="12.75">
      <c r="E625" s="61"/>
      <c r="F625" s="61"/>
      <c r="G625" s="61"/>
      <c r="H625" s="61"/>
      <c r="I625" s="61"/>
      <c r="J625" s="61"/>
      <c r="K625" s="61"/>
      <c r="L625" s="61"/>
      <c r="M625" s="61"/>
    </row>
    <row r="626" spans="5:13" ht="12.75">
      <c r="E626" s="61"/>
      <c r="F626" s="61"/>
      <c r="G626" s="61"/>
      <c r="H626" s="61"/>
      <c r="I626" s="61"/>
      <c r="J626" s="61"/>
      <c r="K626" s="61"/>
      <c r="L626" s="61"/>
      <c r="M626" s="61"/>
    </row>
    <row r="627" spans="5:13" ht="12.75">
      <c r="E627" s="61"/>
      <c r="F627" s="61"/>
      <c r="G627" s="61"/>
      <c r="H627" s="61"/>
      <c r="I627" s="61"/>
      <c r="J627" s="61"/>
      <c r="K627" s="61"/>
      <c r="L627" s="61"/>
      <c r="M627" s="61"/>
    </row>
    <row r="628" spans="5:13" ht="12.75">
      <c r="E628" s="61"/>
      <c r="F628" s="61"/>
      <c r="G628" s="61"/>
      <c r="H628" s="61"/>
      <c r="I628" s="61"/>
      <c r="J628" s="61"/>
      <c r="K628" s="61"/>
      <c r="L628" s="61"/>
      <c r="M628" s="61"/>
    </row>
    <row r="629" spans="5:13" ht="12.75">
      <c r="E629" s="61"/>
      <c r="F629" s="61"/>
      <c r="G629" s="61"/>
      <c r="H629" s="61"/>
      <c r="I629" s="61"/>
      <c r="J629" s="61"/>
      <c r="K629" s="61"/>
      <c r="L629" s="61"/>
      <c r="M629" s="61"/>
    </row>
    <row r="630" spans="5:13" ht="12.75">
      <c r="E630" s="61"/>
      <c r="F630" s="61"/>
      <c r="G630" s="61"/>
      <c r="H630" s="61"/>
      <c r="I630" s="61"/>
      <c r="J630" s="61"/>
      <c r="K630" s="61"/>
      <c r="L630" s="61"/>
      <c r="M630" s="61"/>
    </row>
    <row r="631" spans="5:13" ht="12.75">
      <c r="E631" s="61"/>
      <c r="F631" s="61"/>
      <c r="G631" s="61"/>
      <c r="H631" s="61"/>
      <c r="I631" s="61"/>
      <c r="J631" s="61"/>
      <c r="K631" s="61"/>
      <c r="L631" s="61"/>
      <c r="M631" s="61"/>
    </row>
    <row r="632" spans="5:13" ht="12.75">
      <c r="E632" s="61"/>
      <c r="F632" s="61"/>
      <c r="G632" s="61"/>
      <c r="H632" s="61"/>
      <c r="I632" s="61"/>
      <c r="J632" s="61"/>
      <c r="K632" s="61"/>
      <c r="L632" s="61"/>
      <c r="M632" s="61"/>
    </row>
    <row r="633" spans="5:13" ht="12.75">
      <c r="E633" s="61"/>
      <c r="F633" s="61"/>
      <c r="G633" s="61"/>
      <c r="H633" s="61"/>
      <c r="I633" s="61"/>
      <c r="J633" s="61"/>
      <c r="K633" s="61"/>
      <c r="L633" s="61"/>
      <c r="M633" s="61"/>
    </row>
    <row r="634" spans="5:13" ht="12.75">
      <c r="E634" s="61"/>
      <c r="F634" s="61"/>
      <c r="G634" s="61"/>
      <c r="H634" s="61"/>
      <c r="I634" s="61"/>
      <c r="J634" s="61"/>
      <c r="K634" s="61"/>
      <c r="L634" s="61"/>
      <c r="M634" s="61"/>
    </row>
    <row r="635" spans="5:13" ht="12.75">
      <c r="E635" s="61"/>
      <c r="F635" s="61"/>
      <c r="G635" s="61"/>
      <c r="H635" s="61"/>
      <c r="I635" s="61"/>
      <c r="J635" s="61"/>
      <c r="K635" s="61"/>
      <c r="L635" s="61"/>
      <c r="M635" s="61"/>
    </row>
    <row r="636" spans="5:13" ht="12.75">
      <c r="E636" s="61"/>
      <c r="F636" s="61"/>
      <c r="G636" s="61"/>
      <c r="H636" s="61"/>
      <c r="I636" s="61"/>
      <c r="J636" s="61"/>
      <c r="K636" s="61"/>
      <c r="L636" s="61"/>
      <c r="M636" s="61"/>
    </row>
    <row r="637" spans="5:13" ht="12.75">
      <c r="E637" s="61"/>
      <c r="F637" s="61"/>
      <c r="G637" s="61"/>
      <c r="H637" s="61"/>
      <c r="I637" s="61"/>
      <c r="J637" s="61"/>
      <c r="K637" s="61"/>
      <c r="L637" s="61"/>
      <c r="M637" s="61"/>
    </row>
    <row r="638" spans="5:13" ht="12.75">
      <c r="E638" s="61"/>
      <c r="F638" s="61"/>
      <c r="G638" s="61"/>
      <c r="H638" s="61"/>
      <c r="I638" s="61"/>
      <c r="J638" s="61"/>
      <c r="K638" s="61"/>
      <c r="L638" s="61"/>
      <c r="M638" s="61"/>
    </row>
    <row r="639" spans="5:13" ht="12.75">
      <c r="E639" s="61"/>
      <c r="F639" s="61"/>
      <c r="G639" s="61"/>
      <c r="H639" s="61"/>
      <c r="I639" s="61"/>
      <c r="J639" s="61"/>
      <c r="K639" s="61"/>
      <c r="L639" s="61"/>
      <c r="M639" s="61"/>
    </row>
    <row r="640" spans="5:13" ht="12.75">
      <c r="E640" s="61"/>
      <c r="F640" s="61"/>
      <c r="G640" s="61"/>
      <c r="H640" s="61"/>
      <c r="I640" s="61"/>
      <c r="J640" s="61"/>
      <c r="K640" s="61"/>
      <c r="L640" s="61"/>
      <c r="M640" s="61"/>
    </row>
    <row r="641" spans="5:13" ht="12.75">
      <c r="E641" s="61"/>
      <c r="F641" s="61"/>
      <c r="G641" s="61"/>
      <c r="H641" s="61"/>
      <c r="I641" s="61"/>
      <c r="J641" s="61"/>
      <c r="K641" s="61"/>
      <c r="L641" s="61"/>
      <c r="M641" s="61"/>
    </row>
    <row r="642" spans="5:13" ht="12.75">
      <c r="E642" s="61"/>
      <c r="F642" s="61"/>
      <c r="G642" s="61"/>
      <c r="H642" s="61"/>
      <c r="I642" s="61"/>
      <c r="J642" s="61"/>
      <c r="K642" s="61"/>
      <c r="L642" s="61"/>
      <c r="M642" s="61"/>
    </row>
    <row r="643" spans="5:13" ht="12.75"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5:13" ht="12.75">
      <c r="E644" s="61"/>
      <c r="F644" s="61"/>
      <c r="G644" s="61"/>
      <c r="H644" s="61"/>
      <c r="I644" s="61"/>
      <c r="J644" s="61"/>
      <c r="K644" s="61"/>
      <c r="L644" s="61"/>
      <c r="M644" s="61"/>
    </row>
    <row r="645" spans="5:13" ht="12.75">
      <c r="E645" s="61"/>
      <c r="F645" s="61"/>
      <c r="G645" s="61"/>
      <c r="H645" s="61"/>
      <c r="I645" s="61"/>
      <c r="J645" s="61"/>
      <c r="K645" s="61"/>
      <c r="L645" s="61"/>
      <c r="M645" s="61"/>
    </row>
    <row r="646" spans="5:13" ht="12.75"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5:13" ht="12.75">
      <c r="E647" s="61"/>
      <c r="F647" s="61"/>
      <c r="G647" s="61"/>
      <c r="H647" s="61"/>
      <c r="I647" s="61"/>
      <c r="J647" s="61"/>
      <c r="K647" s="61"/>
      <c r="L647" s="61"/>
      <c r="M647" s="61"/>
    </row>
    <row r="648" spans="5:13" ht="12.75">
      <c r="E648" s="61"/>
      <c r="F648" s="61"/>
      <c r="G648" s="61"/>
      <c r="H648" s="61"/>
      <c r="I648" s="61"/>
      <c r="J648" s="61"/>
      <c r="K648" s="61"/>
      <c r="L648" s="61"/>
      <c r="M648" s="61"/>
    </row>
    <row r="649" spans="5:13" ht="12.75">
      <c r="E649" s="61"/>
      <c r="F649" s="61"/>
      <c r="G649" s="61"/>
      <c r="H649" s="61"/>
      <c r="I649" s="61"/>
      <c r="J649" s="61"/>
      <c r="K649" s="61"/>
      <c r="L649" s="61"/>
      <c r="M649" s="61"/>
    </row>
    <row r="650" spans="5:13" ht="12.75">
      <c r="E650" s="61"/>
      <c r="F650" s="61"/>
      <c r="G650" s="61"/>
      <c r="H650" s="61"/>
      <c r="I650" s="61"/>
      <c r="J650" s="61"/>
      <c r="K650" s="61"/>
      <c r="L650" s="61"/>
      <c r="M650" s="61"/>
    </row>
    <row r="651" spans="5:13" ht="12.75">
      <c r="E651" s="61"/>
      <c r="F651" s="61"/>
      <c r="G651" s="61"/>
      <c r="H651" s="61"/>
      <c r="I651" s="61"/>
      <c r="J651" s="61"/>
      <c r="K651" s="61"/>
      <c r="L651" s="61"/>
      <c r="M651" s="61"/>
    </row>
    <row r="652" spans="5:13" ht="12.75">
      <c r="E652" s="61"/>
      <c r="F652" s="61"/>
      <c r="G652" s="61"/>
      <c r="H652" s="61"/>
      <c r="I652" s="61"/>
      <c r="J652" s="61"/>
      <c r="K652" s="61"/>
      <c r="L652" s="61"/>
      <c r="M652" s="61"/>
    </row>
    <row r="653" spans="5:13" ht="12.75">
      <c r="E653" s="61"/>
      <c r="F653" s="61"/>
      <c r="G653" s="61"/>
      <c r="H653" s="61"/>
      <c r="I653" s="61"/>
      <c r="J653" s="61"/>
      <c r="K653" s="61"/>
      <c r="L653" s="61"/>
      <c r="M653" s="61"/>
    </row>
    <row r="654" spans="5:13" ht="12.75">
      <c r="E654" s="61"/>
      <c r="F654" s="61"/>
      <c r="G654" s="61"/>
      <c r="H654" s="61"/>
      <c r="I654" s="61"/>
      <c r="J654" s="61"/>
      <c r="K654" s="61"/>
      <c r="L654" s="61"/>
      <c r="M654" s="61"/>
    </row>
    <row r="655" spans="5:13" ht="12.75">
      <c r="E655" s="61"/>
      <c r="F655" s="61"/>
      <c r="G655" s="61"/>
      <c r="H655" s="61"/>
      <c r="I655" s="61"/>
      <c r="J655" s="61"/>
      <c r="K655" s="61"/>
      <c r="L655" s="61"/>
      <c r="M655" s="61"/>
    </row>
    <row r="656" spans="5:13" ht="12.75">
      <c r="E656" s="61"/>
      <c r="F656" s="61"/>
      <c r="G656" s="61"/>
      <c r="H656" s="61"/>
      <c r="I656" s="61"/>
      <c r="J656" s="61"/>
      <c r="K656" s="61"/>
      <c r="L656" s="61"/>
      <c r="M656" s="61"/>
    </row>
    <row r="657" spans="5:13" ht="12.75">
      <c r="E657" s="61"/>
      <c r="F657" s="61"/>
      <c r="G657" s="61"/>
      <c r="H657" s="61"/>
      <c r="I657" s="61"/>
      <c r="J657" s="61"/>
      <c r="K657" s="61"/>
      <c r="L657" s="61"/>
      <c r="M657" s="61"/>
    </row>
    <row r="658" spans="5:13" ht="12.75">
      <c r="E658" s="61"/>
      <c r="F658" s="61"/>
      <c r="G658" s="61"/>
      <c r="H658" s="61"/>
      <c r="I658" s="61"/>
      <c r="J658" s="61"/>
      <c r="K658" s="61"/>
      <c r="L658" s="61"/>
      <c r="M658" s="61"/>
    </row>
    <row r="659" spans="5:13" ht="12.75">
      <c r="E659" s="61"/>
      <c r="F659" s="61"/>
      <c r="G659" s="61"/>
      <c r="H659" s="61"/>
      <c r="I659" s="61"/>
      <c r="J659" s="61"/>
      <c r="K659" s="61"/>
      <c r="L659" s="61"/>
      <c r="M659" s="61"/>
    </row>
    <row r="660" spans="5:13" ht="12.75">
      <c r="E660" s="61"/>
      <c r="F660" s="61"/>
      <c r="G660" s="61"/>
      <c r="H660" s="61"/>
      <c r="I660" s="61"/>
      <c r="J660" s="61"/>
      <c r="K660" s="61"/>
      <c r="L660" s="61"/>
      <c r="M660" s="61"/>
    </row>
    <row r="661" spans="5:13" ht="12.75">
      <c r="E661" s="61"/>
      <c r="F661" s="61"/>
      <c r="G661" s="61"/>
      <c r="H661" s="61"/>
      <c r="I661" s="61"/>
      <c r="J661" s="61"/>
      <c r="K661" s="61"/>
      <c r="L661" s="61"/>
      <c r="M661" s="61"/>
    </row>
    <row r="662" spans="5:13" ht="12.75">
      <c r="E662" s="61"/>
      <c r="F662" s="61"/>
      <c r="G662" s="61"/>
      <c r="H662" s="61"/>
      <c r="I662" s="61"/>
      <c r="J662" s="61"/>
      <c r="K662" s="61"/>
      <c r="L662" s="61"/>
      <c r="M662" s="61"/>
    </row>
    <row r="663" spans="5:13" ht="12.75">
      <c r="E663" s="61"/>
      <c r="F663" s="61"/>
      <c r="G663" s="61"/>
      <c r="H663" s="61"/>
      <c r="I663" s="61"/>
      <c r="J663" s="61"/>
      <c r="K663" s="61"/>
      <c r="L663" s="61"/>
      <c r="M663" s="61"/>
    </row>
    <row r="664" spans="5:13" ht="12.75">
      <c r="E664" s="61"/>
      <c r="F664" s="61"/>
      <c r="G664" s="61"/>
      <c r="H664" s="61"/>
      <c r="I664" s="61"/>
      <c r="J664" s="61"/>
      <c r="K664" s="61"/>
      <c r="L664" s="61"/>
      <c r="M664" s="61"/>
    </row>
    <row r="665" spans="5:13" ht="12.75">
      <c r="E665" s="61"/>
      <c r="F665" s="61"/>
      <c r="G665" s="61"/>
      <c r="H665" s="61"/>
      <c r="I665" s="61"/>
      <c r="J665" s="61"/>
      <c r="K665" s="61"/>
      <c r="L665" s="61"/>
      <c r="M665" s="61"/>
    </row>
    <row r="666" spans="5:13" ht="12.75">
      <c r="E666" s="61"/>
      <c r="F666" s="61"/>
      <c r="G666" s="61"/>
      <c r="H666" s="61"/>
      <c r="I666" s="61"/>
      <c r="J666" s="61"/>
      <c r="K666" s="61"/>
      <c r="L666" s="61"/>
      <c r="M666" s="61"/>
    </row>
    <row r="667" spans="5:13" ht="12.75"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5:13" ht="12.75">
      <c r="E668" s="61"/>
      <c r="F668" s="61"/>
      <c r="G668" s="61"/>
      <c r="H668" s="61"/>
      <c r="I668" s="61"/>
      <c r="J668" s="61"/>
      <c r="K668" s="61"/>
      <c r="L668" s="61"/>
      <c r="M668" s="61"/>
    </row>
    <row r="669" spans="5:13" ht="12.75">
      <c r="E669" s="61"/>
      <c r="F669" s="61"/>
      <c r="G669" s="61"/>
      <c r="H669" s="61"/>
      <c r="I669" s="61"/>
      <c r="J669" s="61"/>
      <c r="K669" s="61"/>
      <c r="L669" s="61"/>
      <c r="M669" s="61"/>
    </row>
    <row r="670" spans="5:13" ht="12.75">
      <c r="E670" s="61"/>
      <c r="F670" s="61"/>
      <c r="G670" s="61"/>
      <c r="H670" s="61"/>
      <c r="I670" s="61"/>
      <c r="J670" s="61"/>
      <c r="K670" s="61"/>
      <c r="L670" s="61"/>
      <c r="M670" s="61"/>
    </row>
    <row r="671" spans="5:13" ht="12.75">
      <c r="E671" s="61"/>
      <c r="F671" s="61"/>
      <c r="G671" s="61"/>
      <c r="H671" s="61"/>
      <c r="I671" s="61"/>
      <c r="J671" s="61"/>
      <c r="K671" s="61"/>
      <c r="L671" s="61"/>
      <c r="M671" s="61"/>
    </row>
    <row r="672" spans="5:13" ht="12.75">
      <c r="E672" s="61"/>
      <c r="F672" s="61"/>
      <c r="G672" s="61"/>
      <c r="H672" s="61"/>
      <c r="I672" s="61"/>
      <c r="J672" s="61"/>
      <c r="K672" s="61"/>
      <c r="L672" s="61"/>
      <c r="M672" s="61"/>
    </row>
    <row r="673" spans="5:13" ht="12.75"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5:13" ht="12.75">
      <c r="E674" s="61"/>
      <c r="F674" s="61"/>
      <c r="G674" s="61"/>
      <c r="H674" s="61"/>
      <c r="I674" s="61"/>
      <c r="J674" s="61"/>
      <c r="K674" s="61"/>
      <c r="L674" s="61"/>
      <c r="M674" s="61"/>
    </row>
    <row r="675" spans="5:13" ht="12.75">
      <c r="E675" s="61"/>
      <c r="F675" s="61"/>
      <c r="G675" s="61"/>
      <c r="H675" s="61"/>
      <c r="I675" s="61"/>
      <c r="J675" s="61"/>
      <c r="K675" s="61"/>
      <c r="L675" s="61"/>
      <c r="M675" s="61"/>
    </row>
    <row r="676" spans="5:13" ht="12.75">
      <c r="E676" s="61"/>
      <c r="F676" s="61"/>
      <c r="G676" s="61"/>
      <c r="H676" s="61"/>
      <c r="I676" s="61"/>
      <c r="J676" s="61"/>
      <c r="K676" s="61"/>
      <c r="L676" s="61"/>
      <c r="M676" s="61"/>
    </row>
    <row r="677" spans="5:13" ht="12.75">
      <c r="E677" s="61"/>
      <c r="F677" s="61"/>
      <c r="G677" s="61"/>
      <c r="H677" s="61"/>
      <c r="I677" s="61"/>
      <c r="J677" s="61"/>
      <c r="K677" s="61"/>
      <c r="L677" s="61"/>
      <c r="M677" s="61"/>
    </row>
    <row r="678" spans="5:13" ht="12.75">
      <c r="E678" s="61"/>
      <c r="F678" s="61"/>
      <c r="G678" s="61"/>
      <c r="H678" s="61"/>
      <c r="I678" s="61"/>
      <c r="J678" s="61"/>
      <c r="K678" s="61"/>
      <c r="L678" s="61"/>
      <c r="M678" s="61"/>
    </row>
    <row r="679" spans="5:13" ht="12.75">
      <c r="E679" s="61"/>
      <c r="F679" s="61"/>
      <c r="G679" s="61"/>
      <c r="H679" s="61"/>
      <c r="I679" s="61"/>
      <c r="J679" s="61"/>
      <c r="K679" s="61"/>
      <c r="L679" s="61"/>
      <c r="M679" s="61"/>
    </row>
    <row r="680" spans="5:13" ht="12.75">
      <c r="E680" s="61"/>
      <c r="F680" s="61"/>
      <c r="G680" s="61"/>
      <c r="H680" s="61"/>
      <c r="I680" s="61"/>
      <c r="J680" s="61"/>
      <c r="K680" s="61"/>
      <c r="L680" s="61"/>
      <c r="M680" s="61"/>
    </row>
    <row r="681" spans="5:13" ht="12.75">
      <c r="E681" s="61"/>
      <c r="F681" s="61"/>
      <c r="G681" s="61"/>
      <c r="H681" s="61"/>
      <c r="I681" s="61"/>
      <c r="J681" s="61"/>
      <c r="K681" s="61"/>
      <c r="L681" s="61"/>
      <c r="M681" s="61"/>
    </row>
    <row r="682" spans="5:13" ht="12.75">
      <c r="E682" s="61"/>
      <c r="F682" s="61"/>
      <c r="G682" s="61"/>
      <c r="H682" s="61"/>
      <c r="I682" s="61"/>
      <c r="J682" s="61"/>
      <c r="K682" s="61"/>
      <c r="L682" s="61"/>
      <c r="M682" s="61"/>
    </row>
    <row r="683" spans="5:13" ht="12.75">
      <c r="E683" s="61"/>
      <c r="F683" s="61"/>
      <c r="G683" s="61"/>
      <c r="H683" s="61"/>
      <c r="I683" s="61"/>
      <c r="J683" s="61"/>
      <c r="K683" s="61"/>
      <c r="L683" s="61"/>
      <c r="M683" s="61"/>
    </row>
    <row r="684" spans="5:13" ht="12.75">
      <c r="E684" s="61"/>
      <c r="F684" s="61"/>
      <c r="G684" s="61"/>
      <c r="H684" s="61"/>
      <c r="I684" s="61"/>
      <c r="J684" s="61"/>
      <c r="K684" s="61"/>
      <c r="L684" s="61"/>
      <c r="M684" s="61"/>
    </row>
    <row r="685" spans="5:13" ht="12.75">
      <c r="E685" s="61"/>
      <c r="F685" s="61"/>
      <c r="G685" s="61"/>
      <c r="H685" s="61"/>
      <c r="I685" s="61"/>
      <c r="J685" s="61"/>
      <c r="K685" s="61"/>
      <c r="L685" s="61"/>
      <c r="M685" s="61"/>
    </row>
    <row r="686" spans="5:13" ht="12.75">
      <c r="E686" s="61"/>
      <c r="F686" s="61"/>
      <c r="G686" s="61"/>
      <c r="H686" s="61"/>
      <c r="I686" s="61"/>
      <c r="J686" s="61"/>
      <c r="K686" s="61"/>
      <c r="L686" s="61"/>
      <c r="M686" s="61"/>
    </row>
    <row r="687" spans="5:13" ht="12.75">
      <c r="E687" s="61"/>
      <c r="F687" s="61"/>
      <c r="G687" s="61"/>
      <c r="H687" s="61"/>
      <c r="I687" s="61"/>
      <c r="J687" s="61"/>
      <c r="K687" s="61"/>
      <c r="L687" s="61"/>
      <c r="M687" s="61"/>
    </row>
    <row r="688" spans="5:13" ht="12.75">
      <c r="E688" s="61"/>
      <c r="F688" s="61"/>
      <c r="G688" s="61"/>
      <c r="H688" s="61"/>
      <c r="I688" s="61"/>
      <c r="J688" s="61"/>
      <c r="K688" s="61"/>
      <c r="L688" s="61"/>
      <c r="M688" s="61"/>
    </row>
    <row r="689" spans="5:13" ht="12.75"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5:13" ht="12.75">
      <c r="E690" s="61"/>
      <c r="F690" s="61"/>
      <c r="G690" s="61"/>
      <c r="H690" s="61"/>
      <c r="I690" s="61"/>
      <c r="J690" s="61"/>
      <c r="K690" s="61"/>
      <c r="L690" s="61"/>
      <c r="M690" s="61"/>
    </row>
    <row r="691" spans="5:13" ht="12.75">
      <c r="E691" s="61"/>
      <c r="F691" s="61"/>
      <c r="G691" s="61"/>
      <c r="H691" s="61"/>
      <c r="I691" s="61"/>
      <c r="J691" s="61"/>
      <c r="K691" s="61"/>
      <c r="L691" s="61"/>
      <c r="M691" s="61"/>
    </row>
    <row r="692" spans="5:13" ht="12.75">
      <c r="E692" s="61"/>
      <c r="F692" s="61"/>
      <c r="G692" s="61"/>
      <c r="H692" s="61"/>
      <c r="I692" s="61"/>
      <c r="J692" s="61"/>
      <c r="K692" s="61"/>
      <c r="L692" s="61"/>
      <c r="M692" s="61"/>
    </row>
    <row r="693" spans="5:13" ht="12.75">
      <c r="E693" s="61"/>
      <c r="F693" s="61"/>
      <c r="G693" s="61"/>
      <c r="H693" s="61"/>
      <c r="I693" s="61"/>
      <c r="J693" s="61"/>
      <c r="K693" s="61"/>
      <c r="L693" s="61"/>
      <c r="M693" s="61"/>
    </row>
    <row r="694" spans="5:13" ht="12.75">
      <c r="E694" s="61"/>
      <c r="F694" s="61"/>
      <c r="G694" s="61"/>
      <c r="H694" s="61"/>
      <c r="I694" s="61"/>
      <c r="J694" s="61"/>
      <c r="K694" s="61"/>
      <c r="L694" s="61"/>
      <c r="M694" s="61"/>
    </row>
    <row r="695" spans="5:13" ht="12.75">
      <c r="E695" s="61"/>
      <c r="F695" s="61"/>
      <c r="G695" s="61"/>
      <c r="H695" s="61"/>
      <c r="I695" s="61"/>
      <c r="J695" s="61"/>
      <c r="K695" s="61"/>
      <c r="L695" s="61"/>
      <c r="M695" s="61"/>
    </row>
    <row r="696" spans="5:13" ht="12.75">
      <c r="E696" s="61"/>
      <c r="F696" s="61"/>
      <c r="G696" s="61"/>
      <c r="H696" s="61"/>
      <c r="I696" s="61"/>
      <c r="J696" s="61"/>
      <c r="K696" s="61"/>
      <c r="L696" s="61"/>
      <c r="M696" s="61"/>
    </row>
    <row r="697" spans="5:13" ht="12.75">
      <c r="E697" s="61"/>
      <c r="F697" s="61"/>
      <c r="G697" s="61"/>
      <c r="H697" s="61"/>
      <c r="I697" s="61"/>
      <c r="J697" s="61"/>
      <c r="K697" s="61"/>
      <c r="L697" s="61"/>
      <c r="M697" s="61"/>
    </row>
    <row r="698" spans="5:13" ht="12.75">
      <c r="E698" s="61"/>
      <c r="F698" s="61"/>
      <c r="G698" s="61"/>
      <c r="H698" s="61"/>
      <c r="I698" s="61"/>
      <c r="J698" s="61"/>
      <c r="K698" s="61"/>
      <c r="L698" s="61"/>
      <c r="M698" s="61"/>
    </row>
    <row r="699" spans="5:13" ht="12.75">
      <c r="E699" s="61"/>
      <c r="F699" s="61"/>
      <c r="G699" s="61"/>
      <c r="H699" s="61"/>
      <c r="I699" s="61"/>
      <c r="J699" s="61"/>
      <c r="K699" s="61"/>
      <c r="L699" s="61"/>
      <c r="M699" s="61"/>
    </row>
    <row r="700" spans="5:13" ht="12.75">
      <c r="E700" s="61"/>
      <c r="F700" s="61"/>
      <c r="G700" s="61"/>
      <c r="H700" s="61"/>
      <c r="I700" s="61"/>
      <c r="J700" s="61"/>
      <c r="K700" s="61"/>
      <c r="L700" s="61"/>
      <c r="M700" s="61"/>
    </row>
    <row r="701" spans="5:13" ht="12.75">
      <c r="E701" s="61"/>
      <c r="F701" s="61"/>
      <c r="G701" s="61"/>
      <c r="H701" s="61"/>
      <c r="I701" s="61"/>
      <c r="J701" s="61"/>
      <c r="K701" s="61"/>
      <c r="L701" s="61"/>
      <c r="M701" s="61"/>
    </row>
    <row r="702" spans="5:13" ht="12.75">
      <c r="E702" s="61"/>
      <c r="F702" s="61"/>
      <c r="G702" s="61"/>
      <c r="H702" s="61"/>
      <c r="I702" s="61"/>
      <c r="J702" s="61"/>
      <c r="K702" s="61"/>
      <c r="L702" s="61"/>
      <c r="M702" s="61"/>
    </row>
    <row r="703" spans="5:13" ht="12.75"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5:13" ht="12.75">
      <c r="E704" s="61"/>
      <c r="F704" s="61"/>
      <c r="G704" s="61"/>
      <c r="H704" s="61"/>
      <c r="I704" s="61"/>
      <c r="J704" s="61"/>
      <c r="K704" s="61"/>
      <c r="L704" s="61"/>
      <c r="M704" s="61"/>
    </row>
    <row r="705" spans="5:13" ht="12.75">
      <c r="E705" s="61"/>
      <c r="F705" s="61"/>
      <c r="G705" s="61"/>
      <c r="H705" s="61"/>
      <c r="I705" s="61"/>
      <c r="J705" s="61"/>
      <c r="K705" s="61"/>
      <c r="L705" s="61"/>
      <c r="M705" s="61"/>
    </row>
    <row r="706" spans="5:13" ht="12.75">
      <c r="E706" s="61"/>
      <c r="F706" s="61"/>
      <c r="G706" s="61"/>
      <c r="H706" s="61"/>
      <c r="I706" s="61"/>
      <c r="J706" s="61"/>
      <c r="K706" s="61"/>
      <c r="L706" s="61"/>
      <c r="M706" s="61"/>
    </row>
    <row r="707" spans="5:13" ht="12.75">
      <c r="E707" s="61"/>
      <c r="F707" s="61"/>
      <c r="G707" s="61"/>
      <c r="H707" s="61"/>
      <c r="I707" s="61"/>
      <c r="J707" s="61"/>
      <c r="K707" s="61"/>
      <c r="L707" s="61"/>
      <c r="M707" s="61"/>
    </row>
    <row r="708" spans="5:13" ht="12.75">
      <c r="E708" s="61"/>
      <c r="F708" s="61"/>
      <c r="G708" s="61"/>
      <c r="H708" s="61"/>
      <c r="I708" s="61"/>
      <c r="J708" s="61"/>
      <c r="K708" s="61"/>
      <c r="L708" s="61"/>
      <c r="M708" s="61"/>
    </row>
    <row r="709" spans="5:13" ht="12.75">
      <c r="E709" s="61"/>
      <c r="F709" s="61"/>
      <c r="G709" s="61"/>
      <c r="H709" s="61"/>
      <c r="I709" s="61"/>
      <c r="J709" s="61"/>
      <c r="K709" s="61"/>
      <c r="L709" s="61"/>
      <c r="M709" s="61"/>
    </row>
    <row r="710" spans="5:13" ht="12.75"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5:13" ht="12.75">
      <c r="E711" s="61"/>
      <c r="F711" s="61"/>
      <c r="G711" s="61"/>
      <c r="H711" s="61"/>
      <c r="I711" s="61"/>
      <c r="J711" s="61"/>
      <c r="K711" s="61"/>
      <c r="L711" s="61"/>
      <c r="M711" s="61"/>
    </row>
    <row r="712" spans="5:13" ht="12.75">
      <c r="E712" s="61"/>
      <c r="F712" s="61"/>
      <c r="G712" s="61"/>
      <c r="H712" s="61"/>
      <c r="I712" s="61"/>
      <c r="J712" s="61"/>
      <c r="K712" s="61"/>
      <c r="L712" s="61"/>
      <c r="M712" s="61"/>
    </row>
    <row r="713" spans="5:13" ht="12.75">
      <c r="E713" s="61"/>
      <c r="F713" s="61"/>
      <c r="G713" s="61"/>
      <c r="H713" s="61"/>
      <c r="I713" s="61"/>
      <c r="J713" s="61"/>
      <c r="K713" s="61"/>
      <c r="L713" s="61"/>
      <c r="M713" s="61"/>
    </row>
    <row r="714" spans="5:13" ht="12.75">
      <c r="E714" s="61"/>
      <c r="F714" s="61"/>
      <c r="G714" s="61"/>
      <c r="H714" s="61"/>
      <c r="I714" s="61"/>
      <c r="J714" s="61"/>
      <c r="K714" s="61"/>
      <c r="L714" s="61"/>
      <c r="M714" s="61"/>
    </row>
    <row r="715" spans="5:13" ht="12.75">
      <c r="E715" s="61"/>
      <c r="F715" s="61"/>
      <c r="G715" s="61"/>
      <c r="H715" s="61"/>
      <c r="I715" s="61"/>
      <c r="J715" s="61"/>
      <c r="K715" s="61"/>
      <c r="L715" s="61"/>
      <c r="M715" s="61"/>
    </row>
    <row r="716" spans="5:13" ht="12.75">
      <c r="E716" s="61"/>
      <c r="F716" s="61"/>
      <c r="G716" s="61"/>
      <c r="H716" s="61"/>
      <c r="I716" s="61"/>
      <c r="J716" s="61"/>
      <c r="K716" s="61"/>
      <c r="L716" s="61"/>
      <c r="M716" s="61"/>
    </row>
    <row r="717" spans="5:13" ht="12.75">
      <c r="E717" s="61"/>
      <c r="F717" s="61"/>
      <c r="G717" s="61"/>
      <c r="H717" s="61"/>
      <c r="I717" s="61"/>
      <c r="J717" s="61"/>
      <c r="K717" s="61"/>
      <c r="L717" s="61"/>
      <c r="M717" s="61"/>
    </row>
    <row r="718" spans="5:13" ht="12.75">
      <c r="E718" s="61"/>
      <c r="F718" s="61"/>
      <c r="G718" s="61"/>
      <c r="H718" s="61"/>
      <c r="I718" s="61"/>
      <c r="J718" s="61"/>
      <c r="K718" s="61"/>
      <c r="L718" s="61"/>
      <c r="M718" s="61"/>
    </row>
    <row r="719" spans="5:13" ht="12.75">
      <c r="E719" s="61"/>
      <c r="F719" s="61"/>
      <c r="G719" s="61"/>
      <c r="H719" s="61"/>
      <c r="I719" s="61"/>
      <c r="J719" s="61"/>
      <c r="K719" s="61"/>
      <c r="L719" s="61"/>
      <c r="M719" s="61"/>
    </row>
    <row r="720" spans="5:13" ht="12.75">
      <c r="E720" s="61"/>
      <c r="F720" s="61"/>
      <c r="G720" s="61"/>
      <c r="H720" s="61"/>
      <c r="I720" s="61"/>
      <c r="J720" s="61"/>
      <c r="K720" s="61"/>
      <c r="L720" s="61"/>
      <c r="M720" s="61"/>
    </row>
    <row r="721" spans="5:13" ht="12.75">
      <c r="E721" s="61"/>
      <c r="F721" s="61"/>
      <c r="G721" s="61"/>
      <c r="H721" s="61"/>
      <c r="I721" s="61"/>
      <c r="J721" s="61"/>
      <c r="K721" s="61"/>
      <c r="L721" s="61"/>
      <c r="M721" s="61"/>
    </row>
    <row r="722" spans="5:13" ht="12.75">
      <c r="E722" s="61"/>
      <c r="F722" s="61"/>
      <c r="G722" s="61"/>
      <c r="H722" s="61"/>
      <c r="I722" s="61"/>
      <c r="J722" s="61"/>
      <c r="K722" s="61"/>
      <c r="L722" s="61"/>
      <c r="M722" s="61"/>
    </row>
    <row r="723" spans="5:13" ht="12.75">
      <c r="E723" s="61"/>
      <c r="F723" s="61"/>
      <c r="G723" s="61"/>
      <c r="H723" s="61"/>
      <c r="I723" s="61"/>
      <c r="J723" s="61"/>
      <c r="K723" s="61"/>
      <c r="L723" s="61"/>
      <c r="M723" s="61"/>
    </row>
    <row r="724" spans="5:13" ht="12.75">
      <c r="E724" s="61"/>
      <c r="F724" s="61"/>
      <c r="G724" s="61"/>
      <c r="H724" s="61"/>
      <c r="I724" s="61"/>
      <c r="J724" s="61"/>
      <c r="K724" s="61"/>
      <c r="L724" s="61"/>
      <c r="M724" s="61"/>
    </row>
    <row r="725" spans="5:13" ht="12.75">
      <c r="E725" s="61"/>
      <c r="F725" s="61"/>
      <c r="G725" s="61"/>
      <c r="H725" s="61"/>
      <c r="I725" s="61"/>
      <c r="J725" s="61"/>
      <c r="K725" s="61"/>
      <c r="L725" s="61"/>
      <c r="M725" s="61"/>
    </row>
    <row r="726" spans="5:13" ht="12.75">
      <c r="E726" s="61"/>
      <c r="F726" s="61"/>
      <c r="G726" s="61"/>
      <c r="H726" s="61"/>
      <c r="I726" s="61"/>
      <c r="J726" s="61"/>
      <c r="K726" s="61"/>
      <c r="L726" s="61"/>
      <c r="M726" s="61"/>
    </row>
    <row r="727" spans="5:13" ht="12.75">
      <c r="E727" s="61"/>
      <c r="F727" s="61"/>
      <c r="G727" s="61"/>
      <c r="H727" s="61"/>
      <c r="I727" s="61"/>
      <c r="J727" s="61"/>
      <c r="K727" s="61"/>
      <c r="L727" s="61"/>
      <c r="M727" s="61"/>
    </row>
    <row r="728" spans="5:13" ht="12.75">
      <c r="E728" s="61"/>
      <c r="F728" s="61"/>
      <c r="G728" s="61"/>
      <c r="H728" s="61"/>
      <c r="I728" s="61"/>
      <c r="J728" s="61"/>
      <c r="K728" s="61"/>
      <c r="L728" s="61"/>
      <c r="M728" s="61"/>
    </row>
    <row r="729" spans="5:13" ht="12.75">
      <c r="E729" s="61"/>
      <c r="F729" s="61"/>
      <c r="G729" s="61"/>
      <c r="H729" s="61"/>
      <c r="I729" s="61"/>
      <c r="J729" s="61"/>
      <c r="K729" s="61"/>
      <c r="L729" s="61"/>
      <c r="M729" s="61"/>
    </row>
    <row r="730" spans="5:13" ht="12.75">
      <c r="E730" s="61"/>
      <c r="F730" s="61"/>
      <c r="G730" s="61"/>
      <c r="H730" s="61"/>
      <c r="I730" s="61"/>
      <c r="J730" s="61"/>
      <c r="K730" s="61"/>
      <c r="L730" s="61"/>
      <c r="M730" s="61"/>
    </row>
    <row r="731" spans="5:13" ht="12.75">
      <c r="E731" s="61"/>
      <c r="F731" s="61"/>
      <c r="G731" s="61"/>
      <c r="H731" s="61"/>
      <c r="I731" s="61"/>
      <c r="J731" s="61"/>
      <c r="K731" s="61"/>
      <c r="L731" s="61"/>
      <c r="M731" s="61"/>
    </row>
    <row r="732" spans="5:13" ht="12.75"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5:13" ht="12.75">
      <c r="E733" s="61"/>
      <c r="F733" s="61"/>
      <c r="G733" s="61"/>
      <c r="H733" s="61"/>
      <c r="I733" s="61"/>
      <c r="J733" s="61"/>
      <c r="K733" s="61"/>
      <c r="L733" s="61"/>
      <c r="M733" s="61"/>
    </row>
    <row r="734" spans="5:13" ht="12.75">
      <c r="E734" s="61"/>
      <c r="F734" s="61"/>
      <c r="G734" s="61"/>
      <c r="H734" s="61"/>
      <c r="I734" s="61"/>
      <c r="J734" s="61"/>
      <c r="K734" s="61"/>
      <c r="L734" s="61"/>
      <c r="M734" s="61"/>
    </row>
    <row r="735" spans="5:13" ht="12.75">
      <c r="E735" s="61"/>
      <c r="F735" s="61"/>
      <c r="G735" s="61"/>
      <c r="H735" s="61"/>
      <c r="I735" s="61"/>
      <c r="J735" s="61"/>
      <c r="K735" s="61"/>
      <c r="L735" s="61"/>
      <c r="M735" s="61"/>
    </row>
    <row r="736" spans="5:13" ht="12.75">
      <c r="E736" s="61"/>
      <c r="F736" s="61"/>
      <c r="G736" s="61"/>
      <c r="H736" s="61"/>
      <c r="I736" s="61"/>
      <c r="J736" s="61"/>
      <c r="K736" s="61"/>
      <c r="L736" s="61"/>
      <c r="M736" s="61"/>
    </row>
    <row r="737" spans="5:13" ht="12.75">
      <c r="E737" s="61"/>
      <c r="F737" s="61"/>
      <c r="G737" s="61"/>
      <c r="H737" s="61"/>
      <c r="I737" s="61"/>
      <c r="J737" s="61"/>
      <c r="K737" s="61"/>
      <c r="L737" s="61"/>
      <c r="M737" s="61"/>
    </row>
    <row r="738" spans="5:13" ht="12.75">
      <c r="E738" s="61"/>
      <c r="F738" s="61"/>
      <c r="G738" s="61"/>
      <c r="H738" s="61"/>
      <c r="I738" s="61"/>
      <c r="J738" s="61"/>
      <c r="K738" s="61"/>
      <c r="L738" s="61"/>
      <c r="M738" s="61"/>
    </row>
    <row r="739" spans="5:13" ht="12.75">
      <c r="E739" s="61"/>
      <c r="F739" s="61"/>
      <c r="G739" s="61"/>
      <c r="H739" s="61"/>
      <c r="I739" s="61"/>
      <c r="J739" s="61"/>
      <c r="K739" s="61"/>
      <c r="L739" s="61"/>
      <c r="M739" s="61"/>
    </row>
    <row r="740" spans="5:13" ht="12.75">
      <c r="E740" s="61"/>
      <c r="F740" s="61"/>
      <c r="G740" s="61"/>
      <c r="H740" s="61"/>
      <c r="I740" s="61"/>
      <c r="J740" s="61"/>
      <c r="K740" s="61"/>
      <c r="L740" s="61"/>
      <c r="M740" s="61"/>
    </row>
    <row r="741" spans="5:13" ht="12.75">
      <c r="E741" s="61"/>
      <c r="F741" s="61"/>
      <c r="G741" s="61"/>
      <c r="H741" s="61"/>
      <c r="I741" s="61"/>
      <c r="J741" s="61"/>
      <c r="K741" s="61"/>
      <c r="L741" s="61"/>
      <c r="M741" s="61"/>
    </row>
    <row r="742" spans="5:13" ht="12.75">
      <c r="E742" s="61"/>
      <c r="F742" s="61"/>
      <c r="G742" s="61"/>
      <c r="H742" s="61"/>
      <c r="I742" s="61"/>
      <c r="J742" s="61"/>
      <c r="K742" s="61"/>
      <c r="L742" s="61"/>
      <c r="M742" s="61"/>
    </row>
    <row r="743" spans="5:13" ht="12.75">
      <c r="E743" s="61"/>
      <c r="F743" s="61"/>
      <c r="G743" s="61"/>
      <c r="H743" s="61"/>
      <c r="I743" s="61"/>
      <c r="J743" s="61"/>
      <c r="K743" s="61"/>
      <c r="L743" s="61"/>
      <c r="M743" s="61"/>
    </row>
    <row r="744" spans="5:13" ht="12.75">
      <c r="E744" s="61"/>
      <c r="F744" s="61"/>
      <c r="G744" s="61"/>
      <c r="H744" s="61"/>
      <c r="I744" s="61"/>
      <c r="J744" s="61"/>
      <c r="K744" s="61"/>
      <c r="L744" s="61"/>
      <c r="M744" s="61"/>
    </row>
    <row r="745" spans="5:13" ht="12.75">
      <c r="E745" s="61"/>
      <c r="F745" s="61"/>
      <c r="G745" s="61"/>
      <c r="H745" s="61"/>
      <c r="I745" s="61"/>
      <c r="J745" s="61"/>
      <c r="K745" s="61"/>
      <c r="L745" s="61"/>
      <c r="M745" s="61"/>
    </row>
    <row r="746" spans="5:13" ht="12.75">
      <c r="E746" s="61"/>
      <c r="F746" s="61"/>
      <c r="G746" s="61"/>
      <c r="H746" s="61"/>
      <c r="I746" s="61"/>
      <c r="J746" s="61"/>
      <c r="K746" s="61"/>
      <c r="L746" s="61"/>
      <c r="M746" s="61"/>
    </row>
    <row r="747" spans="5:13" ht="12.75">
      <c r="E747" s="61"/>
      <c r="F747" s="61"/>
      <c r="G747" s="61"/>
      <c r="H747" s="61"/>
      <c r="I747" s="61"/>
      <c r="J747" s="61"/>
      <c r="K747" s="61"/>
      <c r="L747" s="61"/>
      <c r="M747" s="61"/>
    </row>
    <row r="748" spans="5:13" ht="12.75">
      <c r="E748" s="61"/>
      <c r="F748" s="61"/>
      <c r="G748" s="61"/>
      <c r="H748" s="61"/>
      <c r="I748" s="61"/>
      <c r="J748" s="61"/>
      <c r="K748" s="61"/>
      <c r="L748" s="61"/>
      <c r="M748" s="61"/>
    </row>
    <row r="749" spans="5:13" ht="12.75">
      <c r="E749" s="61"/>
      <c r="F749" s="61"/>
      <c r="G749" s="61"/>
      <c r="H749" s="61"/>
      <c r="I749" s="61"/>
      <c r="J749" s="61"/>
      <c r="K749" s="61"/>
      <c r="L749" s="61"/>
      <c r="M749" s="61"/>
    </row>
    <row r="750" spans="5:13" ht="12.75">
      <c r="E750" s="61"/>
      <c r="F750" s="61"/>
      <c r="G750" s="61"/>
      <c r="H750" s="61"/>
      <c r="I750" s="61"/>
      <c r="J750" s="61"/>
      <c r="K750" s="61"/>
      <c r="L750" s="61"/>
      <c r="M750" s="61"/>
    </row>
    <row r="751" spans="5:13" ht="12.75">
      <c r="E751" s="61"/>
      <c r="F751" s="61"/>
      <c r="G751" s="61"/>
      <c r="H751" s="61"/>
      <c r="I751" s="61"/>
      <c r="J751" s="61"/>
      <c r="K751" s="61"/>
      <c r="L751" s="61"/>
      <c r="M751" s="61"/>
    </row>
    <row r="752" spans="5:13" ht="12.75">
      <c r="E752" s="61"/>
      <c r="F752" s="61"/>
      <c r="G752" s="61"/>
      <c r="H752" s="61"/>
      <c r="I752" s="61"/>
      <c r="J752" s="61"/>
      <c r="K752" s="61"/>
      <c r="L752" s="61"/>
      <c r="M752" s="61"/>
    </row>
    <row r="753" spans="5:13" ht="12.75">
      <c r="E753" s="61"/>
      <c r="F753" s="61"/>
      <c r="G753" s="61"/>
      <c r="H753" s="61"/>
      <c r="I753" s="61"/>
      <c r="J753" s="61"/>
      <c r="K753" s="61"/>
      <c r="L753" s="61"/>
      <c r="M753" s="61"/>
    </row>
    <row r="754" spans="5:13" ht="12.75">
      <c r="E754" s="61"/>
      <c r="F754" s="61"/>
      <c r="G754" s="61"/>
      <c r="H754" s="61"/>
      <c r="I754" s="61"/>
      <c r="J754" s="61"/>
      <c r="K754" s="61"/>
      <c r="L754" s="61"/>
      <c r="M754" s="61"/>
    </row>
    <row r="755" spans="5:13" ht="12.75">
      <c r="E755" s="61"/>
      <c r="F755" s="61"/>
      <c r="G755" s="61"/>
      <c r="H755" s="61"/>
      <c r="I755" s="61"/>
      <c r="J755" s="61"/>
      <c r="K755" s="61"/>
      <c r="L755" s="61"/>
      <c r="M755" s="61"/>
    </row>
    <row r="756" spans="5:13" ht="12.75">
      <c r="E756" s="61"/>
      <c r="F756" s="61"/>
      <c r="G756" s="61"/>
      <c r="H756" s="61"/>
      <c r="I756" s="61"/>
      <c r="J756" s="61"/>
      <c r="K756" s="61"/>
      <c r="L756" s="61"/>
      <c r="M756" s="61"/>
    </row>
    <row r="757" spans="5:13" ht="12.75">
      <c r="E757" s="61"/>
      <c r="F757" s="61"/>
      <c r="G757" s="61"/>
      <c r="H757" s="61"/>
      <c r="I757" s="61"/>
      <c r="J757" s="61"/>
      <c r="K757" s="61"/>
      <c r="L757" s="61"/>
      <c r="M757" s="61"/>
    </row>
    <row r="758" spans="5:13" ht="12.75">
      <c r="E758" s="61"/>
      <c r="F758" s="61"/>
      <c r="G758" s="61"/>
      <c r="H758" s="61"/>
      <c r="I758" s="61"/>
      <c r="J758" s="61"/>
      <c r="K758" s="61"/>
      <c r="L758" s="61"/>
      <c r="M758" s="61"/>
    </row>
    <row r="759" spans="5:13" ht="12.75">
      <c r="E759" s="61"/>
      <c r="F759" s="61"/>
      <c r="G759" s="61"/>
      <c r="H759" s="61"/>
      <c r="I759" s="61"/>
      <c r="J759" s="61"/>
      <c r="K759" s="61"/>
      <c r="L759" s="61"/>
      <c r="M759" s="61"/>
    </row>
    <row r="760" spans="5:13" ht="12.75">
      <c r="E760" s="61"/>
      <c r="F760" s="61"/>
      <c r="G760" s="61"/>
      <c r="H760" s="61"/>
      <c r="I760" s="61"/>
      <c r="J760" s="61"/>
      <c r="K760" s="61"/>
      <c r="L760" s="61"/>
      <c r="M760" s="61"/>
    </row>
    <row r="761" spans="5:13" ht="12.75">
      <c r="E761" s="61"/>
      <c r="F761" s="61"/>
      <c r="G761" s="61"/>
      <c r="H761" s="61"/>
      <c r="I761" s="61"/>
      <c r="J761" s="61"/>
      <c r="K761" s="61"/>
      <c r="L761" s="61"/>
      <c r="M761" s="61"/>
    </row>
    <row r="762" spans="5:13" ht="12.75">
      <c r="E762" s="61"/>
      <c r="F762" s="61"/>
      <c r="G762" s="61"/>
      <c r="H762" s="61"/>
      <c r="I762" s="61"/>
      <c r="J762" s="61"/>
      <c r="K762" s="61"/>
      <c r="L762" s="61"/>
      <c r="M762" s="61"/>
    </row>
    <row r="763" spans="5:13" ht="12.75">
      <c r="E763" s="61"/>
      <c r="F763" s="61"/>
      <c r="G763" s="61"/>
      <c r="H763" s="61"/>
      <c r="I763" s="61"/>
      <c r="J763" s="61"/>
      <c r="K763" s="61"/>
      <c r="L763" s="61"/>
      <c r="M763" s="61"/>
    </row>
    <row r="764" spans="5:13" ht="12.75">
      <c r="E764" s="61"/>
      <c r="F764" s="61"/>
      <c r="G764" s="61"/>
      <c r="H764" s="61"/>
      <c r="I764" s="61"/>
      <c r="J764" s="61"/>
      <c r="K764" s="61"/>
      <c r="L764" s="61"/>
      <c r="M764" s="61"/>
    </row>
    <row r="765" spans="5:13" ht="12.75">
      <c r="E765" s="61"/>
      <c r="F765" s="61"/>
      <c r="G765" s="61"/>
      <c r="H765" s="61"/>
      <c r="I765" s="61"/>
      <c r="J765" s="61"/>
      <c r="K765" s="61"/>
      <c r="L765" s="61"/>
      <c r="M765" s="61"/>
    </row>
    <row r="766" spans="5:13" ht="12.75">
      <c r="E766" s="61"/>
      <c r="F766" s="61"/>
      <c r="G766" s="61"/>
      <c r="H766" s="61"/>
      <c r="I766" s="61"/>
      <c r="J766" s="61"/>
      <c r="K766" s="61"/>
      <c r="L766" s="61"/>
      <c r="M766" s="61"/>
    </row>
    <row r="767" spans="5:13" ht="12.75">
      <c r="E767" s="61"/>
      <c r="F767" s="61"/>
      <c r="G767" s="61"/>
      <c r="H767" s="61"/>
      <c r="I767" s="61"/>
      <c r="J767" s="61"/>
      <c r="K767" s="61"/>
      <c r="L767" s="61"/>
      <c r="M767" s="61"/>
    </row>
    <row r="768" spans="5:13" ht="12.75">
      <c r="E768" s="61"/>
      <c r="F768" s="61"/>
      <c r="G768" s="61"/>
      <c r="H768" s="61"/>
      <c r="I768" s="61"/>
      <c r="J768" s="61"/>
      <c r="K768" s="61"/>
      <c r="L768" s="61"/>
      <c r="M768" s="61"/>
    </row>
    <row r="769" spans="5:13" ht="12.75">
      <c r="E769" s="61"/>
      <c r="F769" s="61"/>
      <c r="G769" s="61"/>
      <c r="H769" s="61"/>
      <c r="I769" s="61"/>
      <c r="J769" s="61"/>
      <c r="K769" s="61"/>
      <c r="L769" s="61"/>
      <c r="M769" s="61"/>
    </row>
    <row r="770" spans="5:13" ht="12.75">
      <c r="E770" s="61"/>
      <c r="F770" s="61"/>
      <c r="G770" s="61"/>
      <c r="H770" s="61"/>
      <c r="I770" s="61"/>
      <c r="J770" s="61"/>
      <c r="K770" s="61"/>
      <c r="L770" s="61"/>
      <c r="M770" s="61"/>
    </row>
    <row r="771" spans="5:13" ht="12.75">
      <c r="E771" s="61"/>
      <c r="F771" s="61"/>
      <c r="G771" s="61"/>
      <c r="H771" s="61"/>
      <c r="I771" s="61"/>
      <c r="J771" s="61"/>
      <c r="K771" s="61"/>
      <c r="L771" s="61"/>
      <c r="M771" s="61"/>
    </row>
    <row r="772" spans="5:13" ht="12.75">
      <c r="E772" s="61"/>
      <c r="F772" s="61"/>
      <c r="G772" s="61"/>
      <c r="H772" s="61"/>
      <c r="I772" s="61"/>
      <c r="J772" s="61"/>
      <c r="K772" s="61"/>
      <c r="L772" s="61"/>
      <c r="M772" s="61"/>
    </row>
    <row r="773" spans="5:13" ht="12.75">
      <c r="E773" s="61"/>
      <c r="F773" s="61"/>
      <c r="G773" s="61"/>
      <c r="H773" s="61"/>
      <c r="I773" s="61"/>
      <c r="J773" s="61"/>
      <c r="K773" s="61"/>
      <c r="L773" s="61"/>
      <c r="M773" s="61"/>
    </row>
    <row r="774" spans="5:13" ht="12.75">
      <c r="E774" s="61"/>
      <c r="F774" s="61"/>
      <c r="G774" s="61"/>
      <c r="H774" s="61"/>
      <c r="I774" s="61"/>
      <c r="J774" s="61"/>
      <c r="K774" s="61"/>
      <c r="L774" s="61"/>
      <c r="M774" s="61"/>
    </row>
    <row r="775" spans="5:13" ht="12.75"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5:13" ht="12.75">
      <c r="E776" s="61"/>
      <c r="F776" s="61"/>
      <c r="G776" s="61"/>
      <c r="H776" s="61"/>
      <c r="I776" s="61"/>
      <c r="J776" s="61"/>
      <c r="K776" s="61"/>
      <c r="L776" s="61"/>
      <c r="M776" s="61"/>
    </row>
    <row r="777" spans="5:13" ht="12.75">
      <c r="E777" s="61"/>
      <c r="F777" s="61"/>
      <c r="G777" s="61"/>
      <c r="H777" s="61"/>
      <c r="I777" s="61"/>
      <c r="J777" s="61"/>
      <c r="K777" s="61"/>
      <c r="L777" s="61"/>
      <c r="M777" s="61"/>
    </row>
    <row r="778" spans="5:13" ht="12.75">
      <c r="E778" s="61"/>
      <c r="F778" s="61"/>
      <c r="G778" s="61"/>
      <c r="H778" s="61"/>
      <c r="I778" s="61"/>
      <c r="J778" s="61"/>
      <c r="K778" s="61"/>
      <c r="L778" s="61"/>
      <c r="M778" s="61"/>
    </row>
    <row r="779" spans="5:13" ht="12.75">
      <c r="E779" s="61"/>
      <c r="F779" s="61"/>
      <c r="G779" s="61"/>
      <c r="H779" s="61"/>
      <c r="I779" s="61"/>
      <c r="J779" s="61"/>
      <c r="K779" s="61"/>
      <c r="L779" s="61"/>
      <c r="M779" s="61"/>
    </row>
    <row r="780" spans="5:13" ht="12.75">
      <c r="E780" s="61"/>
      <c r="F780" s="61"/>
      <c r="G780" s="61"/>
      <c r="H780" s="61"/>
      <c r="I780" s="61"/>
      <c r="J780" s="61"/>
      <c r="K780" s="61"/>
      <c r="L780" s="61"/>
      <c r="M780" s="61"/>
    </row>
    <row r="781" spans="5:13" ht="12.75">
      <c r="E781" s="61"/>
      <c r="F781" s="61"/>
      <c r="G781" s="61"/>
      <c r="H781" s="61"/>
      <c r="I781" s="61"/>
      <c r="J781" s="61"/>
      <c r="K781" s="61"/>
      <c r="L781" s="61"/>
      <c r="M781" s="61"/>
    </row>
    <row r="782" spans="5:13" ht="12.75">
      <c r="E782" s="61"/>
      <c r="F782" s="61"/>
      <c r="G782" s="61"/>
      <c r="H782" s="61"/>
      <c r="I782" s="61"/>
      <c r="J782" s="61"/>
      <c r="K782" s="61"/>
      <c r="L782" s="61"/>
      <c r="M782" s="61"/>
    </row>
    <row r="783" spans="5:13" ht="12.75">
      <c r="E783" s="61"/>
      <c r="F783" s="61"/>
      <c r="G783" s="61"/>
      <c r="H783" s="61"/>
      <c r="I783" s="61"/>
      <c r="J783" s="61"/>
      <c r="K783" s="61"/>
      <c r="L783" s="61"/>
      <c r="M783" s="61"/>
    </row>
    <row r="784" spans="5:13" ht="12.75">
      <c r="E784" s="61"/>
      <c r="F784" s="61"/>
      <c r="G784" s="61"/>
      <c r="H784" s="61"/>
      <c r="I784" s="61"/>
      <c r="J784" s="61"/>
      <c r="K784" s="61"/>
      <c r="L784" s="61"/>
      <c r="M784" s="61"/>
    </row>
    <row r="785" spans="5:13" ht="12.75">
      <c r="E785" s="61"/>
      <c r="F785" s="61"/>
      <c r="G785" s="61"/>
      <c r="H785" s="61"/>
      <c r="I785" s="61"/>
      <c r="J785" s="61"/>
      <c r="K785" s="61"/>
      <c r="L785" s="61"/>
      <c r="M785" s="61"/>
    </row>
    <row r="786" spans="5:13" ht="12.75">
      <c r="E786" s="61"/>
      <c r="F786" s="61"/>
      <c r="G786" s="61"/>
      <c r="H786" s="61"/>
      <c r="I786" s="61"/>
      <c r="J786" s="61"/>
      <c r="K786" s="61"/>
      <c r="L786" s="61"/>
      <c r="M786" s="61"/>
    </row>
    <row r="787" spans="5:13" ht="12.75">
      <c r="E787" s="61"/>
      <c r="F787" s="61"/>
      <c r="G787" s="61"/>
      <c r="H787" s="61"/>
      <c r="I787" s="61"/>
      <c r="J787" s="61"/>
      <c r="K787" s="61"/>
      <c r="L787" s="61"/>
      <c r="M787" s="61"/>
    </row>
    <row r="788" spans="5:13" ht="12.75">
      <c r="E788" s="61"/>
      <c r="F788" s="61"/>
      <c r="G788" s="61"/>
      <c r="H788" s="61"/>
      <c r="I788" s="61"/>
      <c r="J788" s="61"/>
      <c r="K788" s="61"/>
      <c r="L788" s="61"/>
      <c r="M788" s="61"/>
    </row>
    <row r="789" spans="5:13" ht="12.75">
      <c r="E789" s="61"/>
      <c r="F789" s="61"/>
      <c r="G789" s="61"/>
      <c r="H789" s="61"/>
      <c r="I789" s="61"/>
      <c r="J789" s="61"/>
      <c r="K789" s="61"/>
      <c r="L789" s="61"/>
      <c r="M789" s="61"/>
    </row>
    <row r="790" spans="5:13" ht="12.75"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5:13" ht="12.75">
      <c r="E791" s="61"/>
      <c r="F791" s="61"/>
      <c r="G791" s="61"/>
      <c r="H791" s="61"/>
      <c r="I791" s="61"/>
      <c r="J791" s="61"/>
      <c r="K791" s="61"/>
      <c r="L791" s="61"/>
      <c r="M791" s="61"/>
    </row>
    <row r="792" spans="5:13" ht="12.75">
      <c r="E792" s="61"/>
      <c r="F792" s="61"/>
      <c r="G792" s="61"/>
      <c r="H792" s="61"/>
      <c r="I792" s="61"/>
      <c r="J792" s="61"/>
      <c r="K792" s="61"/>
      <c r="L792" s="61"/>
      <c r="M792" s="61"/>
    </row>
    <row r="793" spans="5:13" ht="12.75">
      <c r="E793" s="61"/>
      <c r="F793" s="61"/>
      <c r="G793" s="61"/>
      <c r="H793" s="61"/>
      <c r="I793" s="61"/>
      <c r="J793" s="61"/>
      <c r="K793" s="61"/>
      <c r="L793" s="61"/>
      <c r="M793" s="61"/>
    </row>
    <row r="794" spans="5:13" ht="12.75">
      <c r="E794" s="61"/>
      <c r="F794" s="61"/>
      <c r="G794" s="61"/>
      <c r="H794" s="61"/>
      <c r="I794" s="61"/>
      <c r="J794" s="61"/>
      <c r="K794" s="61"/>
      <c r="L794" s="61"/>
      <c r="M794" s="61"/>
    </row>
    <row r="795" spans="5:13" ht="12.75">
      <c r="E795" s="61"/>
      <c r="F795" s="61"/>
      <c r="G795" s="61"/>
      <c r="H795" s="61"/>
      <c r="I795" s="61"/>
      <c r="J795" s="61"/>
      <c r="K795" s="61"/>
      <c r="L795" s="61"/>
      <c r="M795" s="61"/>
    </row>
    <row r="796" spans="5:13" ht="12.75">
      <c r="E796" s="61"/>
      <c r="F796" s="61"/>
      <c r="G796" s="61"/>
      <c r="H796" s="61"/>
      <c r="I796" s="61"/>
      <c r="J796" s="61"/>
      <c r="K796" s="61"/>
      <c r="L796" s="61"/>
      <c r="M796" s="61"/>
    </row>
    <row r="797" spans="5:13" ht="12.75"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5:13" ht="12.75">
      <c r="E798" s="61"/>
      <c r="F798" s="61"/>
      <c r="G798" s="61"/>
      <c r="H798" s="61"/>
      <c r="I798" s="61"/>
      <c r="J798" s="61"/>
      <c r="K798" s="61"/>
      <c r="L798" s="61"/>
      <c r="M798" s="61"/>
    </row>
    <row r="799" spans="5:13" ht="12.75">
      <c r="E799" s="61"/>
      <c r="F799" s="61"/>
      <c r="G799" s="61"/>
      <c r="H799" s="61"/>
      <c r="I799" s="61"/>
      <c r="J799" s="61"/>
      <c r="K799" s="61"/>
      <c r="L799" s="61"/>
      <c r="M799" s="61"/>
    </row>
    <row r="800" spans="5:13" ht="12.75">
      <c r="E800" s="61"/>
      <c r="F800" s="61"/>
      <c r="G800" s="61"/>
      <c r="H800" s="61"/>
      <c r="I800" s="61"/>
      <c r="J800" s="61"/>
      <c r="K800" s="61"/>
      <c r="L800" s="61"/>
      <c r="M800" s="61"/>
    </row>
    <row r="801" spans="5:13" ht="12.75">
      <c r="E801" s="61"/>
      <c r="F801" s="61"/>
      <c r="G801" s="61"/>
      <c r="H801" s="61"/>
      <c r="I801" s="61"/>
      <c r="J801" s="61"/>
      <c r="K801" s="61"/>
      <c r="L801" s="61"/>
      <c r="M801" s="61"/>
    </row>
    <row r="802" spans="5:13" ht="12.75">
      <c r="E802" s="61"/>
      <c r="F802" s="61"/>
      <c r="G802" s="61"/>
      <c r="H802" s="61"/>
      <c r="I802" s="61"/>
      <c r="J802" s="61"/>
      <c r="K802" s="61"/>
      <c r="L802" s="61"/>
      <c r="M802" s="61"/>
    </row>
    <row r="803" spans="5:13" ht="12.75">
      <c r="E803" s="61"/>
      <c r="F803" s="61"/>
      <c r="G803" s="61"/>
      <c r="H803" s="61"/>
      <c r="I803" s="61"/>
      <c r="J803" s="61"/>
      <c r="K803" s="61"/>
      <c r="L803" s="61"/>
      <c r="M803" s="61"/>
    </row>
    <row r="804" spans="5:13" ht="12.75"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5:13" ht="12.75"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5:13" ht="12.75">
      <c r="E806" s="61"/>
      <c r="F806" s="61"/>
      <c r="G806" s="61"/>
      <c r="H806" s="61"/>
      <c r="I806" s="61"/>
      <c r="J806" s="61"/>
      <c r="K806" s="61"/>
      <c r="L806" s="61"/>
      <c r="M806" s="61"/>
    </row>
    <row r="807" spans="5:13" ht="12.75">
      <c r="E807" s="61"/>
      <c r="F807" s="61"/>
      <c r="G807" s="61"/>
      <c r="H807" s="61"/>
      <c r="I807" s="61"/>
      <c r="J807" s="61"/>
      <c r="K807" s="61"/>
      <c r="L807" s="61"/>
      <c r="M807" s="61"/>
    </row>
    <row r="808" spans="5:13" ht="12.75">
      <c r="E808" s="61"/>
      <c r="F808" s="61"/>
      <c r="G808" s="61"/>
      <c r="H808" s="61"/>
      <c r="I808" s="61"/>
      <c r="J808" s="61"/>
      <c r="K808" s="61"/>
      <c r="L808" s="61"/>
      <c r="M808" s="61"/>
    </row>
    <row r="809" spans="5:13" ht="12.75">
      <c r="E809" s="61"/>
      <c r="F809" s="61"/>
      <c r="G809" s="61"/>
      <c r="H809" s="61"/>
      <c r="I809" s="61"/>
      <c r="J809" s="61"/>
      <c r="K809" s="61"/>
      <c r="L809" s="61"/>
      <c r="M809" s="61"/>
    </row>
    <row r="810" spans="5:13" ht="12.75">
      <c r="E810" s="61"/>
      <c r="F810" s="61"/>
      <c r="G810" s="61"/>
      <c r="H810" s="61"/>
      <c r="I810" s="61"/>
      <c r="J810" s="61"/>
      <c r="K810" s="61"/>
      <c r="L810" s="61"/>
      <c r="M810" s="61"/>
    </row>
    <row r="811" spans="5:13" ht="12.75">
      <c r="E811" s="61"/>
      <c r="F811" s="61"/>
      <c r="G811" s="61"/>
      <c r="H811" s="61"/>
      <c r="I811" s="61"/>
      <c r="J811" s="61"/>
      <c r="K811" s="61"/>
      <c r="L811" s="61"/>
      <c r="M811" s="61"/>
    </row>
    <row r="812" spans="5:13" ht="12.75">
      <c r="E812" s="61"/>
      <c r="F812" s="61"/>
      <c r="G812" s="61"/>
      <c r="H812" s="61"/>
      <c r="I812" s="61"/>
      <c r="J812" s="61"/>
      <c r="K812" s="61"/>
      <c r="L812" s="61"/>
      <c r="M812" s="61"/>
    </row>
    <row r="813" spans="5:13" ht="12.75">
      <c r="E813" s="61"/>
      <c r="F813" s="61"/>
      <c r="G813" s="61"/>
      <c r="H813" s="61"/>
      <c r="I813" s="61"/>
      <c r="J813" s="61"/>
      <c r="K813" s="61"/>
      <c r="L813" s="61"/>
      <c r="M813" s="61"/>
    </row>
    <row r="814" spans="5:13" ht="12.75">
      <c r="E814" s="61"/>
      <c r="F814" s="61"/>
      <c r="G814" s="61"/>
      <c r="H814" s="61"/>
      <c r="I814" s="61"/>
      <c r="J814" s="61"/>
      <c r="K814" s="61"/>
      <c r="L814" s="61"/>
      <c r="M814" s="61"/>
    </row>
    <row r="815" spans="5:13" ht="12.75">
      <c r="E815" s="61"/>
      <c r="F815" s="61"/>
      <c r="G815" s="61"/>
      <c r="H815" s="61"/>
      <c r="I815" s="61"/>
      <c r="J815" s="61"/>
      <c r="K815" s="61"/>
      <c r="L815" s="61"/>
      <c r="M815" s="61"/>
    </row>
    <row r="816" spans="5:13" ht="12.75">
      <c r="E816" s="61"/>
      <c r="F816" s="61"/>
      <c r="G816" s="61"/>
      <c r="H816" s="61"/>
      <c r="I816" s="61"/>
      <c r="J816" s="61"/>
      <c r="K816" s="61"/>
      <c r="L816" s="61"/>
      <c r="M816" s="61"/>
    </row>
    <row r="817" spans="5:13" ht="12.75">
      <c r="E817" s="61"/>
      <c r="F817" s="61"/>
      <c r="G817" s="61"/>
      <c r="H817" s="61"/>
      <c r="I817" s="61"/>
      <c r="J817" s="61"/>
      <c r="K817" s="61"/>
      <c r="L817" s="61"/>
      <c r="M817" s="61"/>
    </row>
    <row r="818" spans="5:13" ht="12.75"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5:13" ht="12.75"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5:13" ht="12.75">
      <c r="E820" s="61"/>
      <c r="F820" s="61"/>
      <c r="G820" s="61"/>
      <c r="H820" s="61"/>
      <c r="I820" s="61"/>
      <c r="J820" s="61"/>
      <c r="K820" s="61"/>
      <c r="L820" s="61"/>
      <c r="M820" s="61"/>
    </row>
    <row r="821" spans="5:13" ht="12.75">
      <c r="E821" s="61"/>
      <c r="F821" s="61"/>
      <c r="G821" s="61"/>
      <c r="H821" s="61"/>
      <c r="I821" s="61"/>
      <c r="J821" s="61"/>
      <c r="K821" s="61"/>
      <c r="L821" s="61"/>
      <c r="M821" s="61"/>
    </row>
    <row r="822" spans="5:13" ht="12.75">
      <c r="E822" s="61"/>
      <c r="F822" s="61"/>
      <c r="G822" s="61"/>
      <c r="H822" s="61"/>
      <c r="I822" s="61"/>
      <c r="J822" s="61"/>
      <c r="K822" s="61"/>
      <c r="L822" s="61"/>
      <c r="M822" s="61"/>
    </row>
    <row r="823" spans="5:13" ht="12.75">
      <c r="E823" s="61"/>
      <c r="F823" s="61"/>
      <c r="G823" s="61"/>
      <c r="H823" s="61"/>
      <c r="I823" s="61"/>
      <c r="J823" s="61"/>
      <c r="K823" s="61"/>
      <c r="L823" s="61"/>
      <c r="M823" s="61"/>
    </row>
    <row r="824" spans="5:13" ht="12.75">
      <c r="E824" s="61"/>
      <c r="F824" s="61"/>
      <c r="G824" s="61"/>
      <c r="H824" s="61"/>
      <c r="I824" s="61"/>
      <c r="J824" s="61"/>
      <c r="K824" s="61"/>
      <c r="L824" s="61"/>
      <c r="M824" s="61"/>
    </row>
    <row r="825" spans="5:13" ht="12.75">
      <c r="E825" s="61"/>
      <c r="F825" s="61"/>
      <c r="G825" s="61"/>
      <c r="H825" s="61"/>
      <c r="I825" s="61"/>
      <c r="J825" s="61"/>
      <c r="K825" s="61"/>
      <c r="L825" s="61"/>
      <c r="M825" s="61"/>
    </row>
    <row r="826" spans="5:13" ht="12.75">
      <c r="E826" s="61"/>
      <c r="F826" s="61"/>
      <c r="G826" s="61"/>
      <c r="H826" s="61"/>
      <c r="I826" s="61"/>
      <c r="J826" s="61"/>
      <c r="K826" s="61"/>
      <c r="L826" s="61"/>
      <c r="M826" s="61"/>
    </row>
    <row r="827" spans="5:13" ht="12.75">
      <c r="E827" s="61"/>
      <c r="F827" s="61"/>
      <c r="G827" s="61"/>
      <c r="H827" s="61"/>
      <c r="I827" s="61"/>
      <c r="J827" s="61"/>
      <c r="K827" s="61"/>
      <c r="L827" s="61"/>
      <c r="M827" s="61"/>
    </row>
    <row r="828" spans="5:13" ht="12.75">
      <c r="E828" s="61"/>
      <c r="F828" s="61"/>
      <c r="G828" s="61"/>
      <c r="H828" s="61"/>
      <c r="I828" s="61"/>
      <c r="J828" s="61"/>
      <c r="K828" s="61"/>
      <c r="L828" s="61"/>
      <c r="M828" s="61"/>
    </row>
    <row r="829" spans="5:13" ht="12.75">
      <c r="E829" s="61"/>
      <c r="F829" s="61"/>
      <c r="G829" s="61"/>
      <c r="H829" s="61"/>
      <c r="I829" s="61"/>
      <c r="J829" s="61"/>
      <c r="K829" s="61"/>
      <c r="L829" s="61"/>
      <c r="M829" s="61"/>
    </row>
    <row r="830" spans="5:13" ht="12.75">
      <c r="E830" s="61"/>
      <c r="F830" s="61"/>
      <c r="G830" s="61"/>
      <c r="H830" s="61"/>
      <c r="I830" s="61"/>
      <c r="J830" s="61"/>
      <c r="K830" s="61"/>
      <c r="L830" s="61"/>
      <c r="M830" s="61"/>
    </row>
    <row r="831" spans="5:13" ht="12.75">
      <c r="E831" s="61"/>
      <c r="F831" s="61"/>
      <c r="G831" s="61"/>
      <c r="H831" s="61"/>
      <c r="I831" s="61"/>
      <c r="J831" s="61"/>
      <c r="K831" s="61"/>
      <c r="L831" s="61"/>
      <c r="M831" s="61"/>
    </row>
    <row r="832" spans="5:13" ht="12.75">
      <c r="E832" s="61"/>
      <c r="F832" s="61"/>
      <c r="G832" s="61"/>
      <c r="H832" s="61"/>
      <c r="I832" s="61"/>
      <c r="J832" s="61"/>
      <c r="K832" s="61"/>
      <c r="L832" s="61"/>
      <c r="M832" s="61"/>
    </row>
    <row r="833" spans="5:13" ht="12.75">
      <c r="E833" s="61"/>
      <c r="F833" s="61"/>
      <c r="G833" s="61"/>
      <c r="H833" s="61"/>
      <c r="I833" s="61"/>
      <c r="J833" s="61"/>
      <c r="K833" s="61"/>
      <c r="L833" s="61"/>
      <c r="M833" s="61"/>
    </row>
    <row r="834" spans="5:13" ht="12.75">
      <c r="E834" s="61"/>
      <c r="F834" s="61"/>
      <c r="G834" s="61"/>
      <c r="H834" s="61"/>
      <c r="I834" s="61"/>
      <c r="J834" s="61"/>
      <c r="K834" s="61"/>
      <c r="L834" s="61"/>
      <c r="M834" s="61"/>
    </row>
    <row r="835" spans="5:13" ht="12.75">
      <c r="E835" s="61"/>
      <c r="F835" s="61"/>
      <c r="G835" s="61"/>
      <c r="H835" s="61"/>
      <c r="I835" s="61"/>
      <c r="J835" s="61"/>
      <c r="K835" s="61"/>
      <c r="L835" s="61"/>
      <c r="M835" s="61"/>
    </row>
    <row r="836" spans="5:13" ht="12.75">
      <c r="E836" s="61"/>
      <c r="F836" s="61"/>
      <c r="G836" s="61"/>
      <c r="H836" s="61"/>
      <c r="I836" s="61"/>
      <c r="J836" s="61"/>
      <c r="K836" s="61"/>
      <c r="L836" s="61"/>
      <c r="M836" s="61"/>
    </row>
    <row r="837" spans="5:13" ht="12.75">
      <c r="E837" s="61"/>
      <c r="F837" s="61"/>
      <c r="G837" s="61"/>
      <c r="H837" s="61"/>
      <c r="I837" s="61"/>
      <c r="J837" s="61"/>
      <c r="K837" s="61"/>
      <c r="L837" s="61"/>
      <c r="M837" s="61"/>
    </row>
    <row r="838" spans="5:13" ht="12.75">
      <c r="E838" s="61"/>
      <c r="F838" s="61"/>
      <c r="G838" s="61"/>
      <c r="H838" s="61"/>
      <c r="I838" s="61"/>
      <c r="J838" s="61"/>
      <c r="K838" s="61"/>
      <c r="L838" s="61"/>
      <c r="M838" s="61"/>
    </row>
    <row r="839" spans="5:13" ht="12.75">
      <c r="E839" s="61"/>
      <c r="F839" s="61"/>
      <c r="G839" s="61"/>
      <c r="H839" s="61"/>
      <c r="I839" s="61"/>
      <c r="J839" s="61"/>
      <c r="K839" s="61"/>
      <c r="L839" s="61"/>
      <c r="M839" s="61"/>
    </row>
    <row r="840" spans="5:13" ht="12.75">
      <c r="E840" s="61"/>
      <c r="F840" s="61"/>
      <c r="G840" s="61"/>
      <c r="H840" s="61"/>
      <c r="I840" s="61"/>
      <c r="J840" s="61"/>
      <c r="K840" s="61"/>
      <c r="L840" s="61"/>
      <c r="M840" s="61"/>
    </row>
    <row r="841" spans="5:13" ht="12.75">
      <c r="E841" s="61"/>
      <c r="F841" s="61"/>
      <c r="G841" s="61"/>
      <c r="H841" s="61"/>
      <c r="I841" s="61"/>
      <c r="J841" s="61"/>
      <c r="K841" s="61"/>
      <c r="L841" s="61"/>
      <c r="M841" s="61"/>
    </row>
    <row r="842" spans="5:13" ht="12.75">
      <c r="E842" s="61"/>
      <c r="F842" s="61"/>
      <c r="G842" s="61"/>
      <c r="H842" s="61"/>
      <c r="I842" s="61"/>
      <c r="J842" s="61"/>
      <c r="K842" s="61"/>
      <c r="L842" s="61"/>
      <c r="M842" s="61"/>
    </row>
    <row r="843" spans="5:13" ht="12.75">
      <c r="E843" s="61"/>
      <c r="F843" s="61"/>
      <c r="G843" s="61"/>
      <c r="H843" s="61"/>
      <c r="I843" s="61"/>
      <c r="J843" s="61"/>
      <c r="K843" s="61"/>
      <c r="L843" s="61"/>
      <c r="M843" s="61"/>
    </row>
    <row r="844" spans="5:13" ht="12.75">
      <c r="E844" s="61"/>
      <c r="F844" s="61"/>
      <c r="G844" s="61"/>
      <c r="H844" s="61"/>
      <c r="I844" s="61"/>
      <c r="J844" s="61"/>
      <c r="K844" s="61"/>
      <c r="L844" s="61"/>
      <c r="M844" s="61"/>
    </row>
    <row r="845" spans="5:13" ht="12.75">
      <c r="E845" s="61"/>
      <c r="F845" s="61"/>
      <c r="G845" s="61"/>
      <c r="H845" s="61"/>
      <c r="I845" s="61"/>
      <c r="J845" s="61"/>
      <c r="K845" s="61"/>
      <c r="L845" s="61"/>
      <c r="M845" s="61"/>
    </row>
    <row r="846" spans="5:13" ht="12.75">
      <c r="E846" s="61"/>
      <c r="F846" s="61"/>
      <c r="G846" s="61"/>
      <c r="H846" s="61"/>
      <c r="I846" s="61"/>
      <c r="J846" s="61"/>
      <c r="K846" s="61"/>
      <c r="L846" s="61"/>
      <c r="M846" s="61"/>
    </row>
    <row r="847" spans="5:13" ht="12.75">
      <c r="E847" s="61"/>
      <c r="F847" s="61"/>
      <c r="G847" s="61"/>
      <c r="H847" s="61"/>
      <c r="I847" s="61"/>
      <c r="J847" s="61"/>
      <c r="K847" s="61"/>
      <c r="L847" s="61"/>
      <c r="M847" s="61"/>
    </row>
    <row r="848" spans="5:13" ht="12.75">
      <c r="E848" s="61"/>
      <c r="F848" s="61"/>
      <c r="G848" s="61"/>
      <c r="H848" s="61"/>
      <c r="I848" s="61"/>
      <c r="J848" s="61"/>
      <c r="K848" s="61"/>
      <c r="L848" s="61"/>
      <c r="M848" s="61"/>
    </row>
    <row r="849" spans="5:13" ht="12.75">
      <c r="E849" s="61"/>
      <c r="F849" s="61"/>
      <c r="G849" s="61"/>
      <c r="H849" s="61"/>
      <c r="I849" s="61"/>
      <c r="J849" s="61"/>
      <c r="K849" s="61"/>
      <c r="L849" s="61"/>
      <c r="M849" s="61"/>
    </row>
    <row r="850" spans="5:13" ht="12.75">
      <c r="E850" s="61"/>
      <c r="F850" s="61"/>
      <c r="G850" s="61"/>
      <c r="H850" s="61"/>
      <c r="I850" s="61"/>
      <c r="J850" s="61"/>
      <c r="K850" s="61"/>
      <c r="L850" s="61"/>
      <c r="M850" s="61"/>
    </row>
    <row r="851" spans="5:13" ht="12.75">
      <c r="E851" s="61"/>
      <c r="F851" s="61"/>
      <c r="G851" s="61"/>
      <c r="H851" s="61"/>
      <c r="I851" s="61"/>
      <c r="J851" s="61"/>
      <c r="K851" s="61"/>
      <c r="L851" s="61"/>
      <c r="M851" s="61"/>
    </row>
    <row r="852" spans="5:13" ht="12.75">
      <c r="E852" s="61"/>
      <c r="F852" s="61"/>
      <c r="G852" s="61"/>
      <c r="H852" s="61"/>
      <c r="I852" s="61"/>
      <c r="J852" s="61"/>
      <c r="K852" s="61"/>
      <c r="L852" s="61"/>
      <c r="M852" s="61"/>
    </row>
    <row r="853" spans="5:13" ht="12.75">
      <c r="E853" s="61"/>
      <c r="F853" s="61"/>
      <c r="G853" s="61"/>
      <c r="H853" s="61"/>
      <c r="I853" s="61"/>
      <c r="J853" s="61"/>
      <c r="K853" s="61"/>
      <c r="L853" s="61"/>
      <c r="M853" s="61"/>
    </row>
    <row r="854" spans="5:13" ht="12.75">
      <c r="E854" s="61"/>
      <c r="F854" s="61"/>
      <c r="G854" s="61"/>
      <c r="H854" s="61"/>
      <c r="I854" s="61"/>
      <c r="J854" s="61"/>
      <c r="K854" s="61"/>
      <c r="L854" s="61"/>
      <c r="M854" s="61"/>
    </row>
    <row r="855" spans="5:13" ht="12.75">
      <c r="E855" s="61"/>
      <c r="F855" s="61"/>
      <c r="G855" s="61"/>
      <c r="H855" s="61"/>
      <c r="I855" s="61"/>
      <c r="J855" s="61"/>
      <c r="K855" s="61"/>
      <c r="L855" s="61"/>
      <c r="M855" s="61"/>
    </row>
    <row r="856" spans="5:13" ht="12.75">
      <c r="E856" s="61"/>
      <c r="F856" s="61"/>
      <c r="G856" s="61"/>
      <c r="H856" s="61"/>
      <c r="I856" s="61"/>
      <c r="J856" s="61"/>
      <c r="K856" s="61"/>
      <c r="L856" s="61"/>
      <c r="M856" s="61"/>
    </row>
    <row r="857" spans="5:13" ht="12.75">
      <c r="E857" s="61"/>
      <c r="F857" s="61"/>
      <c r="G857" s="61"/>
      <c r="H857" s="61"/>
      <c r="I857" s="61"/>
      <c r="J857" s="61"/>
      <c r="K857" s="61"/>
      <c r="L857" s="61"/>
      <c r="M857" s="61"/>
    </row>
    <row r="858" spans="5:13" ht="12.75">
      <c r="E858" s="61"/>
      <c r="F858" s="61"/>
      <c r="G858" s="61"/>
      <c r="H858" s="61"/>
      <c r="I858" s="61"/>
      <c r="J858" s="61"/>
      <c r="K858" s="61"/>
      <c r="L858" s="61"/>
      <c r="M858" s="61"/>
    </row>
    <row r="859" spans="5:13" ht="12.75">
      <c r="E859" s="61"/>
      <c r="F859" s="61"/>
      <c r="G859" s="61"/>
      <c r="H859" s="61"/>
      <c r="I859" s="61"/>
      <c r="J859" s="61"/>
      <c r="K859" s="61"/>
      <c r="L859" s="61"/>
      <c r="M859" s="61"/>
    </row>
    <row r="860" spans="5:13" ht="12.75">
      <c r="E860" s="61"/>
      <c r="F860" s="61"/>
      <c r="G860" s="61"/>
      <c r="H860" s="61"/>
      <c r="I860" s="61"/>
      <c r="J860" s="61"/>
      <c r="K860" s="61"/>
      <c r="L860" s="61"/>
      <c r="M860" s="61"/>
    </row>
    <row r="861" spans="5:13" ht="12.75"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5:13" ht="12.75">
      <c r="E862" s="61"/>
      <c r="F862" s="61"/>
      <c r="G862" s="61"/>
      <c r="H862" s="61"/>
      <c r="I862" s="61"/>
      <c r="J862" s="61"/>
      <c r="K862" s="61"/>
      <c r="L862" s="61"/>
      <c r="M862" s="61"/>
    </row>
    <row r="863" spans="5:13" ht="12.75">
      <c r="E863" s="61"/>
      <c r="F863" s="61"/>
      <c r="G863" s="61"/>
      <c r="H863" s="61"/>
      <c r="I863" s="61"/>
      <c r="J863" s="61"/>
      <c r="K863" s="61"/>
      <c r="L863" s="61"/>
      <c r="M863" s="61"/>
    </row>
    <row r="864" spans="5:13" ht="12.75">
      <c r="E864" s="61"/>
      <c r="F864" s="61"/>
      <c r="G864" s="61"/>
      <c r="H864" s="61"/>
      <c r="I864" s="61"/>
      <c r="J864" s="61"/>
      <c r="K864" s="61"/>
      <c r="L864" s="61"/>
      <c r="M864" s="61"/>
    </row>
    <row r="865" spans="5:13" ht="12.75">
      <c r="E865" s="61"/>
      <c r="F865" s="61"/>
      <c r="G865" s="61"/>
      <c r="H865" s="61"/>
      <c r="I865" s="61"/>
      <c r="J865" s="61"/>
      <c r="K865" s="61"/>
      <c r="L865" s="61"/>
      <c r="M865" s="61"/>
    </row>
    <row r="866" spans="5:13" ht="12.75">
      <c r="E866" s="61"/>
      <c r="F866" s="61"/>
      <c r="G866" s="61"/>
      <c r="H866" s="61"/>
      <c r="I866" s="61"/>
      <c r="J866" s="61"/>
      <c r="K866" s="61"/>
      <c r="L866" s="61"/>
      <c r="M866" s="61"/>
    </row>
    <row r="867" spans="5:13" ht="12.75">
      <c r="E867" s="61"/>
      <c r="F867" s="61"/>
      <c r="G867" s="61"/>
      <c r="H867" s="61"/>
      <c r="I867" s="61"/>
      <c r="J867" s="61"/>
      <c r="K867" s="61"/>
      <c r="L867" s="61"/>
      <c r="M867" s="61"/>
    </row>
    <row r="868" spans="5:13" ht="12.75">
      <c r="E868" s="61"/>
      <c r="F868" s="61"/>
      <c r="G868" s="61"/>
      <c r="H868" s="61"/>
      <c r="I868" s="61"/>
      <c r="J868" s="61"/>
      <c r="K868" s="61"/>
      <c r="L868" s="61"/>
      <c r="M868" s="61"/>
    </row>
    <row r="869" spans="5:13" ht="12.75">
      <c r="E869" s="61"/>
      <c r="F869" s="61"/>
      <c r="G869" s="61"/>
      <c r="H869" s="61"/>
      <c r="I869" s="61"/>
      <c r="J869" s="61"/>
      <c r="K869" s="61"/>
      <c r="L869" s="61"/>
      <c r="M869" s="61"/>
    </row>
    <row r="870" spans="5:13" ht="12.75">
      <c r="E870" s="61"/>
      <c r="F870" s="61"/>
      <c r="G870" s="61"/>
      <c r="H870" s="61"/>
      <c r="I870" s="61"/>
      <c r="J870" s="61"/>
      <c r="K870" s="61"/>
      <c r="L870" s="61"/>
      <c r="M870" s="61"/>
    </row>
    <row r="871" spans="5:13" ht="12.75">
      <c r="E871" s="61"/>
      <c r="F871" s="61"/>
      <c r="G871" s="61"/>
      <c r="H871" s="61"/>
      <c r="I871" s="61"/>
      <c r="J871" s="61"/>
      <c r="K871" s="61"/>
      <c r="L871" s="61"/>
      <c r="M871" s="61"/>
    </row>
    <row r="872" spans="5:13" ht="12.75">
      <c r="E872" s="61"/>
      <c r="F872" s="61"/>
      <c r="G872" s="61"/>
      <c r="H872" s="61"/>
      <c r="I872" s="61"/>
      <c r="J872" s="61"/>
      <c r="K872" s="61"/>
      <c r="L872" s="61"/>
      <c r="M872" s="61"/>
    </row>
    <row r="873" spans="5:13" ht="12.75">
      <c r="E873" s="61"/>
      <c r="F873" s="61"/>
      <c r="G873" s="61"/>
      <c r="H873" s="61"/>
      <c r="I873" s="61"/>
      <c r="J873" s="61"/>
      <c r="K873" s="61"/>
      <c r="L873" s="61"/>
      <c r="M873" s="61"/>
    </row>
    <row r="874" spans="5:13" ht="12.75">
      <c r="E874" s="61"/>
      <c r="F874" s="61"/>
      <c r="G874" s="61"/>
      <c r="H874" s="61"/>
      <c r="I874" s="61"/>
      <c r="J874" s="61"/>
      <c r="K874" s="61"/>
      <c r="L874" s="61"/>
      <c r="M874" s="61"/>
    </row>
    <row r="875" spans="5:13" ht="12.75">
      <c r="E875" s="61"/>
      <c r="F875" s="61"/>
      <c r="G875" s="61"/>
      <c r="H875" s="61"/>
      <c r="I875" s="61"/>
      <c r="J875" s="61"/>
      <c r="K875" s="61"/>
      <c r="L875" s="61"/>
      <c r="M875" s="61"/>
    </row>
    <row r="876" spans="5:13" ht="12.75">
      <c r="E876" s="61"/>
      <c r="F876" s="61"/>
      <c r="G876" s="61"/>
      <c r="H876" s="61"/>
      <c r="I876" s="61"/>
      <c r="J876" s="61"/>
      <c r="K876" s="61"/>
      <c r="L876" s="61"/>
      <c r="M876" s="61"/>
    </row>
    <row r="877" spans="5:13" ht="12.75">
      <c r="E877" s="61"/>
      <c r="F877" s="61"/>
      <c r="G877" s="61"/>
      <c r="H877" s="61"/>
      <c r="I877" s="61"/>
      <c r="J877" s="61"/>
      <c r="K877" s="61"/>
      <c r="L877" s="61"/>
      <c r="M877" s="61"/>
    </row>
    <row r="878" spans="5:13" ht="12.75">
      <c r="E878" s="61"/>
      <c r="F878" s="61"/>
      <c r="G878" s="61"/>
      <c r="H878" s="61"/>
      <c r="I878" s="61"/>
      <c r="J878" s="61"/>
      <c r="K878" s="61"/>
      <c r="L878" s="61"/>
      <c r="M878" s="61"/>
    </row>
    <row r="879" spans="5:13" ht="12.75">
      <c r="E879" s="61"/>
      <c r="F879" s="61"/>
      <c r="G879" s="61"/>
      <c r="H879" s="61"/>
      <c r="I879" s="61"/>
      <c r="J879" s="61"/>
      <c r="K879" s="61"/>
      <c r="L879" s="61"/>
      <c r="M879" s="61"/>
    </row>
    <row r="880" spans="5:13" ht="12.75">
      <c r="E880" s="61"/>
      <c r="F880" s="61"/>
      <c r="G880" s="61"/>
      <c r="H880" s="61"/>
      <c r="I880" s="61"/>
      <c r="J880" s="61"/>
      <c r="K880" s="61"/>
      <c r="L880" s="61"/>
      <c r="M880" s="61"/>
    </row>
    <row r="881" spans="5:13" ht="12.75">
      <c r="E881" s="61"/>
      <c r="F881" s="61"/>
      <c r="G881" s="61"/>
      <c r="H881" s="61"/>
      <c r="I881" s="61"/>
      <c r="J881" s="61"/>
      <c r="K881" s="61"/>
      <c r="L881" s="61"/>
      <c r="M881" s="61"/>
    </row>
    <row r="882" spans="5:13" ht="12.75">
      <c r="E882" s="61"/>
      <c r="F882" s="61"/>
      <c r="G882" s="61"/>
      <c r="H882" s="61"/>
      <c r="I882" s="61"/>
      <c r="J882" s="61"/>
      <c r="K882" s="61"/>
      <c r="L882" s="61"/>
      <c r="M882" s="61"/>
    </row>
    <row r="883" spans="5:13" ht="12.75">
      <c r="E883" s="61"/>
      <c r="F883" s="61"/>
      <c r="G883" s="61"/>
      <c r="H883" s="61"/>
      <c r="I883" s="61"/>
      <c r="J883" s="61"/>
      <c r="K883" s="61"/>
      <c r="L883" s="61"/>
      <c r="M883" s="61"/>
    </row>
    <row r="884" spans="5:13" ht="12.75">
      <c r="E884" s="61"/>
      <c r="F884" s="61"/>
      <c r="G884" s="61"/>
      <c r="H884" s="61"/>
      <c r="I884" s="61"/>
      <c r="J884" s="61"/>
      <c r="K884" s="61"/>
      <c r="L884" s="61"/>
      <c r="M884" s="61"/>
    </row>
    <row r="885" spans="5:13" ht="12.75">
      <c r="E885" s="61"/>
      <c r="F885" s="61"/>
      <c r="G885" s="61"/>
      <c r="H885" s="61"/>
      <c r="I885" s="61"/>
      <c r="J885" s="61"/>
      <c r="K885" s="61"/>
      <c r="L885" s="61"/>
      <c r="M885" s="61"/>
    </row>
    <row r="886" spans="5:13" ht="12.75">
      <c r="E886" s="61"/>
      <c r="F886" s="61"/>
      <c r="G886" s="61"/>
      <c r="H886" s="61"/>
      <c r="I886" s="61"/>
      <c r="J886" s="61"/>
      <c r="K886" s="61"/>
      <c r="L886" s="61"/>
      <c r="M886" s="61"/>
    </row>
    <row r="887" spans="5:13" ht="12.75">
      <c r="E887" s="61"/>
      <c r="F887" s="61"/>
      <c r="G887" s="61"/>
      <c r="H887" s="61"/>
      <c r="I887" s="61"/>
      <c r="J887" s="61"/>
      <c r="K887" s="61"/>
      <c r="L887" s="61"/>
      <c r="M887" s="61"/>
    </row>
    <row r="888" spans="5:13" ht="12.75">
      <c r="E888" s="61"/>
      <c r="F888" s="61"/>
      <c r="G888" s="61"/>
      <c r="H888" s="61"/>
      <c r="I888" s="61"/>
      <c r="J888" s="61"/>
      <c r="K888" s="61"/>
      <c r="L888" s="61"/>
      <c r="M888" s="61"/>
    </row>
    <row r="889" spans="5:13" ht="12.75">
      <c r="E889" s="61"/>
      <c r="F889" s="61"/>
      <c r="G889" s="61"/>
      <c r="H889" s="61"/>
      <c r="I889" s="61"/>
      <c r="J889" s="61"/>
      <c r="K889" s="61"/>
      <c r="L889" s="61"/>
      <c r="M889" s="61"/>
    </row>
    <row r="890" spans="5:13" ht="12.75">
      <c r="E890" s="61"/>
      <c r="F890" s="61"/>
      <c r="G890" s="61"/>
      <c r="H890" s="61"/>
      <c r="I890" s="61"/>
      <c r="J890" s="61"/>
      <c r="K890" s="61"/>
      <c r="L890" s="61"/>
      <c r="M890" s="61"/>
    </row>
    <row r="891" spans="5:13" ht="12.75">
      <c r="E891" s="61"/>
      <c r="F891" s="61"/>
      <c r="G891" s="61"/>
      <c r="H891" s="61"/>
      <c r="I891" s="61"/>
      <c r="J891" s="61"/>
      <c r="K891" s="61"/>
      <c r="L891" s="61"/>
      <c r="M891" s="61"/>
    </row>
    <row r="892" spans="5:13" ht="12.75">
      <c r="E892" s="61"/>
      <c r="F892" s="61"/>
      <c r="G892" s="61"/>
      <c r="H892" s="61"/>
      <c r="I892" s="61"/>
      <c r="J892" s="61"/>
      <c r="K892" s="61"/>
      <c r="L892" s="61"/>
      <c r="M892" s="61"/>
    </row>
    <row r="893" spans="5:13" ht="12.75">
      <c r="E893" s="61"/>
      <c r="F893" s="61"/>
      <c r="G893" s="61"/>
      <c r="H893" s="61"/>
      <c r="I893" s="61"/>
      <c r="J893" s="61"/>
      <c r="K893" s="61"/>
      <c r="L893" s="61"/>
      <c r="M893" s="61"/>
    </row>
    <row r="894" spans="5:13" ht="12.75">
      <c r="E894" s="61"/>
      <c r="F894" s="61"/>
      <c r="G894" s="61"/>
      <c r="H894" s="61"/>
      <c r="I894" s="61"/>
      <c r="J894" s="61"/>
      <c r="K894" s="61"/>
      <c r="L894" s="61"/>
      <c r="M894" s="61"/>
    </row>
    <row r="895" spans="5:13" ht="12.75">
      <c r="E895" s="61"/>
      <c r="F895" s="61"/>
      <c r="G895" s="61"/>
      <c r="H895" s="61"/>
      <c r="I895" s="61"/>
      <c r="J895" s="61"/>
      <c r="K895" s="61"/>
      <c r="L895" s="61"/>
      <c r="M895" s="61"/>
    </row>
    <row r="896" spans="5:13" ht="12.75">
      <c r="E896" s="61"/>
      <c r="F896" s="61"/>
      <c r="G896" s="61"/>
      <c r="H896" s="61"/>
      <c r="I896" s="61"/>
      <c r="J896" s="61"/>
      <c r="K896" s="61"/>
      <c r="L896" s="61"/>
      <c r="M896" s="61"/>
    </row>
    <row r="897" spans="5:13" ht="12.75">
      <c r="E897" s="61"/>
      <c r="F897" s="61"/>
      <c r="G897" s="61"/>
      <c r="H897" s="61"/>
      <c r="I897" s="61"/>
      <c r="J897" s="61"/>
      <c r="K897" s="61"/>
      <c r="L897" s="61"/>
      <c r="M897" s="61"/>
    </row>
    <row r="898" spans="5:13" ht="12.75">
      <c r="E898" s="61"/>
      <c r="F898" s="61"/>
      <c r="G898" s="61"/>
      <c r="H898" s="61"/>
      <c r="I898" s="61"/>
      <c r="J898" s="61"/>
      <c r="K898" s="61"/>
      <c r="L898" s="61"/>
      <c r="M898" s="61"/>
    </row>
    <row r="899" spans="5:13" ht="12.75">
      <c r="E899" s="61"/>
      <c r="F899" s="61"/>
      <c r="G899" s="61"/>
      <c r="H899" s="61"/>
      <c r="I899" s="61"/>
      <c r="J899" s="61"/>
      <c r="K899" s="61"/>
      <c r="L899" s="61"/>
      <c r="M899" s="61"/>
    </row>
    <row r="900" spans="5:13" ht="12.75">
      <c r="E900" s="61"/>
      <c r="F900" s="61"/>
      <c r="G900" s="61"/>
      <c r="H900" s="61"/>
      <c r="I900" s="61"/>
      <c r="J900" s="61"/>
      <c r="K900" s="61"/>
      <c r="L900" s="61"/>
      <c r="M900" s="61"/>
    </row>
    <row r="901" spans="5:13" ht="12.75">
      <c r="E901" s="61"/>
      <c r="F901" s="61"/>
      <c r="G901" s="61"/>
      <c r="H901" s="61"/>
      <c r="I901" s="61"/>
      <c r="J901" s="61"/>
      <c r="K901" s="61"/>
      <c r="L901" s="61"/>
      <c r="M901" s="61"/>
    </row>
    <row r="902" spans="5:13" ht="12.75">
      <c r="E902" s="61"/>
      <c r="F902" s="61"/>
      <c r="G902" s="61"/>
      <c r="H902" s="61"/>
      <c r="I902" s="61"/>
      <c r="J902" s="61"/>
      <c r="K902" s="61"/>
      <c r="L902" s="61"/>
      <c r="M902" s="61"/>
    </row>
    <row r="903" spans="5:13" ht="12.75">
      <c r="E903" s="61"/>
      <c r="F903" s="61"/>
      <c r="G903" s="61"/>
      <c r="H903" s="61"/>
      <c r="I903" s="61"/>
      <c r="J903" s="61"/>
      <c r="K903" s="61"/>
      <c r="L903" s="61"/>
      <c r="M903" s="61"/>
    </row>
    <row r="904" spans="5:13" ht="12.75"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5:13" ht="12.75">
      <c r="E905" s="61"/>
      <c r="F905" s="61"/>
      <c r="G905" s="61"/>
      <c r="H905" s="61"/>
      <c r="I905" s="61"/>
      <c r="J905" s="61"/>
      <c r="K905" s="61"/>
      <c r="L905" s="61"/>
      <c r="M905" s="61"/>
    </row>
    <row r="906" spans="5:13" ht="12.75">
      <c r="E906" s="61"/>
      <c r="F906" s="61"/>
      <c r="G906" s="61"/>
      <c r="H906" s="61"/>
      <c r="I906" s="61"/>
      <c r="J906" s="61"/>
      <c r="K906" s="61"/>
      <c r="L906" s="61"/>
      <c r="M906" s="61"/>
    </row>
    <row r="907" spans="5:13" ht="12.75">
      <c r="E907" s="61"/>
      <c r="F907" s="61"/>
      <c r="G907" s="61"/>
      <c r="H907" s="61"/>
      <c r="I907" s="61"/>
      <c r="J907" s="61"/>
      <c r="K907" s="61"/>
      <c r="L907" s="61"/>
      <c r="M907" s="61"/>
    </row>
    <row r="908" spans="5:13" ht="12.75">
      <c r="E908" s="61"/>
      <c r="F908" s="61"/>
      <c r="G908" s="61"/>
      <c r="H908" s="61"/>
      <c r="I908" s="61"/>
      <c r="J908" s="61"/>
      <c r="K908" s="61"/>
      <c r="L908" s="61"/>
      <c r="M908" s="61"/>
    </row>
    <row r="909" spans="5:13" ht="12.75">
      <c r="E909" s="61"/>
      <c r="F909" s="61"/>
      <c r="G909" s="61"/>
      <c r="H909" s="61"/>
      <c r="I909" s="61"/>
      <c r="J909" s="61"/>
      <c r="K909" s="61"/>
      <c r="L909" s="61"/>
      <c r="M909" s="61"/>
    </row>
    <row r="910" spans="5:13" ht="12.75">
      <c r="E910" s="61"/>
      <c r="F910" s="61"/>
      <c r="G910" s="61"/>
      <c r="H910" s="61"/>
      <c r="I910" s="61"/>
      <c r="J910" s="61"/>
      <c r="K910" s="61"/>
      <c r="L910" s="61"/>
      <c r="M910" s="61"/>
    </row>
    <row r="911" spans="5:13" ht="12.75">
      <c r="E911" s="61"/>
      <c r="F911" s="61"/>
      <c r="G911" s="61"/>
      <c r="H911" s="61"/>
      <c r="I911" s="61"/>
      <c r="J911" s="61"/>
      <c r="K911" s="61"/>
      <c r="L911" s="61"/>
      <c r="M911" s="61"/>
    </row>
    <row r="912" spans="5:13" ht="12.75">
      <c r="E912" s="61"/>
      <c r="F912" s="61"/>
      <c r="G912" s="61"/>
      <c r="H912" s="61"/>
      <c r="I912" s="61"/>
      <c r="J912" s="61"/>
      <c r="K912" s="61"/>
      <c r="L912" s="61"/>
      <c r="M912" s="61"/>
    </row>
    <row r="913" spans="5:13" ht="12.75">
      <c r="E913" s="61"/>
      <c r="F913" s="61"/>
      <c r="G913" s="61"/>
      <c r="H913" s="61"/>
      <c r="I913" s="61"/>
      <c r="J913" s="61"/>
      <c r="K913" s="61"/>
      <c r="L913" s="61"/>
      <c r="M913" s="61"/>
    </row>
    <row r="914" spans="5:13" ht="12.75">
      <c r="E914" s="61"/>
      <c r="F914" s="61"/>
      <c r="G914" s="61"/>
      <c r="H914" s="61"/>
      <c r="I914" s="61"/>
      <c r="J914" s="61"/>
      <c r="K914" s="61"/>
      <c r="L914" s="61"/>
      <c r="M914" s="61"/>
    </row>
    <row r="915" spans="5:13" ht="12.75">
      <c r="E915" s="61"/>
      <c r="F915" s="61"/>
      <c r="G915" s="61"/>
      <c r="H915" s="61"/>
      <c r="I915" s="61"/>
      <c r="J915" s="61"/>
      <c r="K915" s="61"/>
      <c r="L915" s="61"/>
      <c r="M915" s="61"/>
    </row>
    <row r="916" spans="5:13" ht="12.75">
      <c r="E916" s="61"/>
      <c r="F916" s="61"/>
      <c r="G916" s="61"/>
      <c r="H916" s="61"/>
      <c r="I916" s="61"/>
      <c r="J916" s="61"/>
      <c r="K916" s="61"/>
      <c r="L916" s="61"/>
      <c r="M916" s="61"/>
    </row>
    <row r="917" spans="5:13" ht="12.75">
      <c r="E917" s="61"/>
      <c r="F917" s="61"/>
      <c r="G917" s="61"/>
      <c r="H917" s="61"/>
      <c r="I917" s="61"/>
      <c r="J917" s="61"/>
      <c r="K917" s="61"/>
      <c r="L917" s="61"/>
      <c r="M917" s="61"/>
    </row>
    <row r="918" spans="5:13" ht="12.75">
      <c r="E918" s="61"/>
      <c r="F918" s="61"/>
      <c r="G918" s="61"/>
      <c r="H918" s="61"/>
      <c r="I918" s="61"/>
      <c r="J918" s="61"/>
      <c r="K918" s="61"/>
      <c r="L918" s="61"/>
      <c r="M918" s="61"/>
    </row>
    <row r="919" spans="5:13" ht="12.75">
      <c r="E919" s="61"/>
      <c r="F919" s="61"/>
      <c r="G919" s="61"/>
      <c r="H919" s="61"/>
      <c r="I919" s="61"/>
      <c r="J919" s="61"/>
      <c r="K919" s="61"/>
      <c r="L919" s="61"/>
      <c r="M919" s="61"/>
    </row>
    <row r="920" spans="5:13" ht="12.75">
      <c r="E920" s="61"/>
      <c r="F920" s="61"/>
      <c r="G920" s="61"/>
      <c r="H920" s="61"/>
      <c r="I920" s="61"/>
      <c r="J920" s="61"/>
      <c r="K920" s="61"/>
      <c r="L920" s="61"/>
      <c r="M920" s="61"/>
    </row>
    <row r="921" spans="5:13" ht="12.75">
      <c r="E921" s="61"/>
      <c r="F921" s="61"/>
      <c r="G921" s="61"/>
      <c r="H921" s="61"/>
      <c r="I921" s="61"/>
      <c r="J921" s="61"/>
      <c r="K921" s="61"/>
      <c r="L921" s="61"/>
      <c r="M921" s="61"/>
    </row>
    <row r="922" spans="5:13" ht="12.75">
      <c r="E922" s="61"/>
      <c r="F922" s="61"/>
      <c r="G922" s="61"/>
      <c r="H922" s="61"/>
      <c r="I922" s="61"/>
      <c r="J922" s="61"/>
      <c r="K922" s="61"/>
      <c r="L922" s="61"/>
      <c r="M922" s="61"/>
    </row>
    <row r="923" spans="5:13" ht="12.75">
      <c r="E923" s="61"/>
      <c r="F923" s="61"/>
      <c r="G923" s="61"/>
      <c r="H923" s="61"/>
      <c r="I923" s="61"/>
      <c r="J923" s="61"/>
      <c r="K923" s="61"/>
      <c r="L923" s="61"/>
      <c r="M923" s="61"/>
    </row>
    <row r="924" spans="5:13" ht="12.75">
      <c r="E924" s="61"/>
      <c r="F924" s="61"/>
      <c r="G924" s="61"/>
      <c r="H924" s="61"/>
      <c r="I924" s="61"/>
      <c r="J924" s="61"/>
      <c r="K924" s="61"/>
      <c r="L924" s="61"/>
      <c r="M924" s="61"/>
    </row>
    <row r="925" spans="5:13" ht="12.75">
      <c r="E925" s="61"/>
      <c r="F925" s="61"/>
      <c r="G925" s="61"/>
      <c r="H925" s="61"/>
      <c r="I925" s="61"/>
      <c r="J925" s="61"/>
      <c r="K925" s="61"/>
      <c r="L925" s="61"/>
      <c r="M925" s="61"/>
    </row>
    <row r="926" spans="5:13" ht="12.75">
      <c r="E926" s="61"/>
      <c r="F926" s="61"/>
      <c r="G926" s="61"/>
      <c r="H926" s="61"/>
      <c r="I926" s="61"/>
      <c r="J926" s="61"/>
      <c r="K926" s="61"/>
      <c r="L926" s="61"/>
      <c r="M926" s="61"/>
    </row>
    <row r="927" spans="5:13" ht="12.75">
      <c r="E927" s="61"/>
      <c r="F927" s="61"/>
      <c r="G927" s="61"/>
      <c r="H927" s="61"/>
      <c r="I927" s="61"/>
      <c r="J927" s="61"/>
      <c r="K927" s="61"/>
      <c r="L927" s="61"/>
      <c r="M927" s="61"/>
    </row>
    <row r="928" spans="5:13" ht="12.75">
      <c r="E928" s="61"/>
      <c r="F928" s="61"/>
      <c r="G928" s="61"/>
      <c r="H928" s="61"/>
      <c r="I928" s="61"/>
      <c r="J928" s="61"/>
      <c r="K928" s="61"/>
      <c r="L928" s="61"/>
      <c r="M928" s="61"/>
    </row>
    <row r="929" spans="5:13" ht="12.75">
      <c r="E929" s="61"/>
      <c r="F929" s="61"/>
      <c r="G929" s="61"/>
      <c r="H929" s="61"/>
      <c r="I929" s="61"/>
      <c r="J929" s="61"/>
      <c r="K929" s="61"/>
      <c r="L929" s="61"/>
      <c r="M929" s="61"/>
    </row>
    <row r="930" spans="5:13" ht="12.75">
      <c r="E930" s="61"/>
      <c r="F930" s="61"/>
      <c r="G930" s="61"/>
      <c r="H930" s="61"/>
      <c r="I930" s="61"/>
      <c r="J930" s="61"/>
      <c r="K930" s="61"/>
      <c r="L930" s="61"/>
      <c r="M930" s="61"/>
    </row>
    <row r="931" spans="5:13" ht="12.75">
      <c r="E931" s="61"/>
      <c r="F931" s="61"/>
      <c r="G931" s="61"/>
      <c r="H931" s="61"/>
      <c r="I931" s="61"/>
      <c r="J931" s="61"/>
      <c r="K931" s="61"/>
      <c r="L931" s="61"/>
      <c r="M931" s="61"/>
    </row>
    <row r="932" spans="5:13" ht="12.75">
      <c r="E932" s="61"/>
      <c r="F932" s="61"/>
      <c r="G932" s="61"/>
      <c r="H932" s="61"/>
      <c r="I932" s="61"/>
      <c r="J932" s="61"/>
      <c r="K932" s="61"/>
      <c r="L932" s="61"/>
      <c r="M932" s="61"/>
    </row>
    <row r="933" spans="5:13" ht="12.75">
      <c r="E933" s="61"/>
      <c r="F933" s="61"/>
      <c r="G933" s="61"/>
      <c r="H933" s="61"/>
      <c r="I933" s="61"/>
      <c r="J933" s="61"/>
      <c r="K933" s="61"/>
      <c r="L933" s="61"/>
      <c r="M933" s="61"/>
    </row>
    <row r="934" spans="5:13" ht="12.75">
      <c r="E934" s="61"/>
      <c r="F934" s="61"/>
      <c r="G934" s="61"/>
      <c r="H934" s="61"/>
      <c r="I934" s="61"/>
      <c r="J934" s="61"/>
      <c r="K934" s="61"/>
      <c r="L934" s="61"/>
      <c r="M934" s="61"/>
    </row>
    <row r="935" spans="5:13" ht="12.75">
      <c r="E935" s="61"/>
      <c r="F935" s="61"/>
      <c r="G935" s="61"/>
      <c r="H935" s="61"/>
      <c r="I935" s="61"/>
      <c r="J935" s="61"/>
      <c r="K935" s="61"/>
      <c r="L935" s="61"/>
      <c r="M935" s="61"/>
    </row>
    <row r="936" spans="5:13" ht="12.75">
      <c r="E936" s="61"/>
      <c r="F936" s="61"/>
      <c r="G936" s="61"/>
      <c r="H936" s="61"/>
      <c r="I936" s="61"/>
      <c r="J936" s="61"/>
      <c r="K936" s="61"/>
      <c r="L936" s="61"/>
      <c r="M936" s="61"/>
    </row>
    <row r="937" spans="5:13" ht="12.75">
      <c r="E937" s="61"/>
      <c r="F937" s="61"/>
      <c r="G937" s="61"/>
      <c r="H937" s="61"/>
      <c r="I937" s="61"/>
      <c r="J937" s="61"/>
      <c r="K937" s="61"/>
      <c r="L937" s="61"/>
      <c r="M937" s="61"/>
    </row>
    <row r="938" spans="5:13" ht="12.75">
      <c r="E938" s="61"/>
      <c r="F938" s="61"/>
      <c r="G938" s="61"/>
      <c r="H938" s="61"/>
      <c r="I938" s="61"/>
      <c r="J938" s="61"/>
      <c r="K938" s="61"/>
      <c r="L938" s="61"/>
      <c r="M938" s="61"/>
    </row>
    <row r="939" spans="5:13" ht="12.75">
      <c r="E939" s="61"/>
      <c r="F939" s="61"/>
      <c r="G939" s="61"/>
      <c r="H939" s="61"/>
      <c r="I939" s="61"/>
      <c r="J939" s="61"/>
      <c r="K939" s="61"/>
      <c r="L939" s="61"/>
      <c r="M939" s="61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Footer>&amp;C&amp;"Arial,Italic"-46-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932"/>
  <sheetViews>
    <sheetView tabSelected="1" zoomScale="90" zoomScaleNormal="90" workbookViewId="0" topLeftCell="A7">
      <selection activeCell="C32" sqref="C32"/>
    </sheetView>
  </sheetViews>
  <sheetFormatPr defaultColWidth="9.140625" defaultRowHeight="12.75"/>
  <cols>
    <col min="1" max="2" width="2.7109375" style="14" customWidth="1"/>
    <col min="3" max="3" width="54.421875" style="14" bestFit="1" customWidth="1"/>
    <col min="4" max="4" width="2.7109375" style="14" customWidth="1"/>
    <col min="5" max="5" width="15.28125" style="14" bestFit="1" customWidth="1"/>
    <col min="6" max="6" width="2.7109375" style="14" customWidth="1"/>
    <col min="7" max="7" width="15.00390625" style="14" bestFit="1" customWidth="1"/>
    <col min="8" max="8" width="2.7109375" style="14" customWidth="1"/>
    <col min="9" max="9" width="13.28125" style="14" customWidth="1"/>
    <col min="10" max="10" width="2.7109375" style="14" customWidth="1"/>
    <col min="11" max="11" width="14.8515625" style="14" bestFit="1" customWidth="1"/>
    <col min="12" max="12" width="9.140625" style="14" customWidth="1"/>
    <col min="13" max="13" width="10.28125" style="14" bestFit="1" customWidth="1"/>
  </cols>
  <sheetData>
    <row r="1" spans="1:13" s="52" customFormat="1" ht="15">
      <c r="A1" s="50" t="s">
        <v>143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4"/>
      <c r="M1" s="1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>
      <c r="A5" s="51" t="s">
        <v>159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8" spans="5:7" ht="12.75">
      <c r="E8" s="55"/>
      <c r="F8" s="54"/>
      <c r="G8" s="55"/>
    </row>
    <row r="9" spans="5:11" ht="12.75">
      <c r="E9" s="55" t="s">
        <v>147</v>
      </c>
      <c r="F9" s="54"/>
      <c r="G9" s="55" t="s">
        <v>148</v>
      </c>
      <c r="H9" s="54"/>
      <c r="I9" s="55" t="s">
        <v>108</v>
      </c>
      <c r="J9" s="54"/>
      <c r="K9" s="56" t="s">
        <v>109</v>
      </c>
    </row>
    <row r="10" spans="5:11" ht="12.75">
      <c r="E10" s="57" t="s">
        <v>110</v>
      </c>
      <c r="F10" s="58"/>
      <c r="G10" s="57" t="s">
        <v>111</v>
      </c>
      <c r="H10" s="58"/>
      <c r="I10" s="57" t="s">
        <v>112</v>
      </c>
      <c r="J10" s="58"/>
      <c r="K10" s="59" t="s">
        <v>113</v>
      </c>
    </row>
    <row r="11" spans="1:11" ht="12.75">
      <c r="A11" s="14" t="s">
        <v>23</v>
      </c>
      <c r="E11" s="16"/>
      <c r="F11" s="16"/>
      <c r="G11" s="75"/>
      <c r="H11" s="16"/>
      <c r="I11" s="16"/>
      <c r="J11" s="16"/>
      <c r="K11" s="32"/>
    </row>
    <row r="12" spans="2:13" ht="12.75">
      <c r="B12" s="14" t="s">
        <v>24</v>
      </c>
      <c r="D12" s="54" t="s">
        <v>3</v>
      </c>
      <c r="E12" s="41">
        <v>0</v>
      </c>
      <c r="F12" s="69" t="s">
        <v>3</v>
      </c>
      <c r="G12" s="72">
        <v>12313000</v>
      </c>
      <c r="H12" s="69" t="s">
        <v>3</v>
      </c>
      <c r="I12" s="41">
        <v>0</v>
      </c>
      <c r="J12" s="69" t="s">
        <v>3</v>
      </c>
      <c r="K12" s="23">
        <f aca="true" t="shared" si="0" ref="K12:K17">SUM(E12:I12)</f>
        <v>12313000</v>
      </c>
      <c r="L12" s="30"/>
      <c r="M12" s="61"/>
    </row>
    <row r="13" spans="2:13" ht="12.75">
      <c r="B13" s="14" t="s">
        <v>25</v>
      </c>
      <c r="E13" s="18">
        <v>0</v>
      </c>
      <c r="F13" s="30"/>
      <c r="G13" s="72">
        <v>692000</v>
      </c>
      <c r="H13" s="30"/>
      <c r="I13" s="18">
        <v>0</v>
      </c>
      <c r="J13" s="30"/>
      <c r="K13" s="23">
        <f t="shared" si="0"/>
        <v>692000</v>
      </c>
      <c r="L13" s="30"/>
      <c r="M13" s="61"/>
    </row>
    <row r="14" spans="2:13" ht="12.75">
      <c r="B14" s="14" t="s">
        <v>161</v>
      </c>
      <c r="E14" s="41">
        <v>0</v>
      </c>
      <c r="F14" s="30"/>
      <c r="G14" s="72">
        <v>488000</v>
      </c>
      <c r="H14" s="30"/>
      <c r="I14" s="41">
        <v>0</v>
      </c>
      <c r="J14" s="30"/>
      <c r="K14" s="23">
        <f t="shared" si="0"/>
        <v>488000</v>
      </c>
      <c r="L14" s="30"/>
      <c r="M14" s="61"/>
    </row>
    <row r="15" spans="2:13" ht="12.75">
      <c r="B15" s="14" t="s">
        <v>160</v>
      </c>
      <c r="E15" s="41">
        <v>0</v>
      </c>
      <c r="F15" s="30"/>
      <c r="G15" s="72">
        <v>52000</v>
      </c>
      <c r="H15" s="30"/>
      <c r="I15" s="41">
        <v>0</v>
      </c>
      <c r="J15" s="30"/>
      <c r="K15" s="23">
        <f t="shared" si="0"/>
        <v>52000</v>
      </c>
      <c r="L15" s="30"/>
      <c r="M15" s="61"/>
    </row>
    <row r="16" spans="2:13" ht="12.75">
      <c r="B16" s="14" t="s">
        <v>26</v>
      </c>
      <c r="E16" s="42">
        <v>0</v>
      </c>
      <c r="F16" s="30"/>
      <c r="G16" s="76">
        <v>1000</v>
      </c>
      <c r="H16" s="71"/>
      <c r="I16" s="42">
        <v>0</v>
      </c>
      <c r="J16" s="71"/>
      <c r="K16" s="25">
        <f t="shared" si="0"/>
        <v>1000</v>
      </c>
      <c r="L16" s="30"/>
      <c r="M16" s="61"/>
    </row>
    <row r="17" spans="2:13" ht="12.75">
      <c r="B17" s="14" t="s">
        <v>94</v>
      </c>
      <c r="E17" s="43">
        <v>0</v>
      </c>
      <c r="F17" s="30"/>
      <c r="G17" s="77">
        <v>66000</v>
      </c>
      <c r="H17" s="30"/>
      <c r="I17" s="43">
        <v>0</v>
      </c>
      <c r="J17" s="30"/>
      <c r="K17" s="23">
        <f t="shared" si="0"/>
        <v>66000</v>
      </c>
      <c r="L17" s="30"/>
      <c r="M17" s="61"/>
    </row>
    <row r="18" spans="3:13" ht="12.75">
      <c r="C18" s="14" t="s">
        <v>122</v>
      </c>
      <c r="E18" s="68">
        <f>SUM(E12:E17)</f>
        <v>0</v>
      </c>
      <c r="F18" s="30"/>
      <c r="G18" s="78">
        <f>SUM(G12:G17)</f>
        <v>13612000</v>
      </c>
      <c r="H18" s="30"/>
      <c r="I18" s="68">
        <f>SUM(I12:I17)</f>
        <v>0</v>
      </c>
      <c r="J18" s="30"/>
      <c r="K18" s="119">
        <f>SUM(K12:K17)</f>
        <v>13612000</v>
      </c>
      <c r="L18" s="30"/>
      <c r="M18" s="61"/>
    </row>
    <row r="19" spans="5:13" ht="12.75">
      <c r="E19" s="23"/>
      <c r="F19" s="30"/>
      <c r="G19" s="79"/>
      <c r="H19" s="30"/>
      <c r="I19" s="23"/>
      <c r="J19" s="30"/>
      <c r="K19" s="23"/>
      <c r="L19" s="30"/>
      <c r="M19" s="61"/>
    </row>
    <row r="20" spans="1:13" ht="12.75">
      <c r="A20" s="14" t="s">
        <v>27</v>
      </c>
      <c r="E20" s="23"/>
      <c r="F20" s="30"/>
      <c r="G20" s="79"/>
      <c r="H20" s="30"/>
      <c r="I20" s="23"/>
      <c r="J20" s="30"/>
      <c r="K20" s="23"/>
      <c r="L20" s="30"/>
      <c r="M20" s="61"/>
    </row>
    <row r="21" spans="2:13" ht="12.75">
      <c r="B21" s="14" t="s">
        <v>152</v>
      </c>
      <c r="E21" s="18">
        <v>0</v>
      </c>
      <c r="F21" s="30"/>
      <c r="G21" s="72">
        <v>2232000</v>
      </c>
      <c r="H21" s="30"/>
      <c r="I21" s="18">
        <v>0</v>
      </c>
      <c r="J21" s="30"/>
      <c r="K21" s="23">
        <f aca="true" t="shared" si="1" ref="K21:K28">SUM(E21:I21)</f>
        <v>2232000</v>
      </c>
      <c r="L21" s="30"/>
      <c r="M21" s="61"/>
    </row>
    <row r="22" spans="2:13" ht="12.75">
      <c r="B22" s="14" t="s">
        <v>12</v>
      </c>
      <c r="E22" s="41">
        <v>0</v>
      </c>
      <c r="F22" s="30"/>
      <c r="G22" s="72">
        <v>0</v>
      </c>
      <c r="H22" s="30"/>
      <c r="I22" s="41">
        <v>0</v>
      </c>
      <c r="J22" s="30"/>
      <c r="K22" s="23">
        <f t="shared" si="1"/>
        <v>0</v>
      </c>
      <c r="L22" s="30"/>
      <c r="M22" s="61"/>
    </row>
    <row r="23" spans="2:13" ht="12.75">
      <c r="B23" s="14" t="s">
        <v>13</v>
      </c>
      <c r="E23" s="41">
        <v>0</v>
      </c>
      <c r="F23" s="30"/>
      <c r="G23" s="72">
        <v>0</v>
      </c>
      <c r="H23" s="30"/>
      <c r="I23" s="41">
        <v>0</v>
      </c>
      <c r="J23" s="30"/>
      <c r="K23" s="23">
        <f t="shared" si="1"/>
        <v>0</v>
      </c>
      <c r="L23" s="30"/>
      <c r="M23" s="61"/>
    </row>
    <row r="24" spans="2:13" ht="12.75">
      <c r="B24" s="14" t="s">
        <v>105</v>
      </c>
      <c r="E24" s="41">
        <v>0</v>
      </c>
      <c r="F24" s="30"/>
      <c r="G24" s="72">
        <v>0</v>
      </c>
      <c r="H24" s="30"/>
      <c r="I24" s="41">
        <v>0</v>
      </c>
      <c r="J24" s="30"/>
      <c r="K24" s="23">
        <f t="shared" si="1"/>
        <v>0</v>
      </c>
      <c r="L24" s="30"/>
      <c r="M24" s="61"/>
    </row>
    <row r="25" spans="2:13" ht="12.75">
      <c r="B25" s="14" t="s">
        <v>162</v>
      </c>
      <c r="E25" s="41">
        <v>0</v>
      </c>
      <c r="F25" s="30"/>
      <c r="G25" s="72">
        <v>65000</v>
      </c>
      <c r="H25" s="30"/>
      <c r="I25" s="41"/>
      <c r="J25" s="30"/>
      <c r="K25" s="23">
        <f t="shared" si="1"/>
        <v>65000</v>
      </c>
      <c r="L25" s="30"/>
      <c r="M25" s="61"/>
    </row>
    <row r="26" spans="2:13" ht="12.75">
      <c r="B26" s="14" t="s">
        <v>92</v>
      </c>
      <c r="E26" s="41">
        <v>0</v>
      </c>
      <c r="F26" s="30"/>
      <c r="G26" s="72">
        <v>321000</v>
      </c>
      <c r="H26" s="30"/>
      <c r="I26" s="41">
        <v>0</v>
      </c>
      <c r="J26" s="30"/>
      <c r="K26" s="23">
        <f t="shared" si="1"/>
        <v>321000</v>
      </c>
      <c r="L26" s="30"/>
      <c r="M26" s="61"/>
    </row>
    <row r="27" spans="2:13" ht="12.75">
      <c r="B27" s="14" t="s">
        <v>163</v>
      </c>
      <c r="E27" s="41">
        <v>0</v>
      </c>
      <c r="F27" s="30"/>
      <c r="G27" s="72">
        <v>392000</v>
      </c>
      <c r="H27" s="30"/>
      <c r="I27" s="41"/>
      <c r="J27" s="30"/>
      <c r="K27" s="23">
        <f t="shared" si="1"/>
        <v>392000</v>
      </c>
      <c r="L27" s="30"/>
      <c r="M27" s="61"/>
    </row>
    <row r="28" spans="2:13" ht="12.75">
      <c r="B28" s="14" t="s">
        <v>91</v>
      </c>
      <c r="E28" s="67">
        <v>0</v>
      </c>
      <c r="F28" s="30"/>
      <c r="G28" s="78">
        <v>0</v>
      </c>
      <c r="H28" s="30"/>
      <c r="I28" s="67">
        <v>0</v>
      </c>
      <c r="J28" s="30"/>
      <c r="K28" s="23">
        <f t="shared" si="1"/>
        <v>0</v>
      </c>
      <c r="L28" s="30"/>
      <c r="M28" s="61"/>
    </row>
    <row r="29" spans="3:13" ht="12.75">
      <c r="C29" s="14" t="s">
        <v>123</v>
      </c>
      <c r="E29" s="68">
        <f>SUM(E21:E28)</f>
        <v>0</v>
      </c>
      <c r="F29" s="30"/>
      <c r="G29" s="78">
        <f>SUM(G21:G28)</f>
        <v>3010000</v>
      </c>
      <c r="H29" s="30"/>
      <c r="I29" s="68">
        <f>SUM(I21:I28)</f>
        <v>0</v>
      </c>
      <c r="J29" s="30"/>
      <c r="K29" s="119">
        <f>SUM(K21:K28)</f>
        <v>3010000</v>
      </c>
      <c r="L29" s="30"/>
      <c r="M29" s="61"/>
    </row>
    <row r="30" spans="5:13" ht="12.75">
      <c r="E30" s="23"/>
      <c r="F30" s="30"/>
      <c r="G30" s="79"/>
      <c r="H30" s="30"/>
      <c r="I30" s="18"/>
      <c r="J30" s="30"/>
      <c r="K30" s="23"/>
      <c r="L30" s="30"/>
      <c r="M30" s="61"/>
    </row>
    <row r="31" spans="3:13" ht="12.75">
      <c r="C31" s="14" t="s">
        <v>29</v>
      </c>
      <c r="E31" s="18">
        <f>+E18-E29</f>
        <v>0</v>
      </c>
      <c r="F31" s="30"/>
      <c r="G31" s="72">
        <f>+G18-G29</f>
        <v>10602000</v>
      </c>
      <c r="H31" s="30"/>
      <c r="I31" s="18">
        <f>SUM(I18-I29)</f>
        <v>0</v>
      </c>
      <c r="J31" s="30"/>
      <c r="K31" s="23">
        <f>K18-K29</f>
        <v>10602000</v>
      </c>
      <c r="L31" s="30"/>
      <c r="M31" s="61"/>
    </row>
    <row r="32" spans="5:13" ht="12.75">
      <c r="E32" s="23"/>
      <c r="F32" s="30"/>
      <c r="G32" s="79"/>
      <c r="H32" s="30"/>
      <c r="I32" s="23"/>
      <c r="J32" s="30"/>
      <c r="K32" s="23"/>
      <c r="L32" s="30"/>
      <c r="M32" s="61"/>
    </row>
    <row r="33" spans="1:13" ht="12.75">
      <c r="A33" s="14" t="s">
        <v>53</v>
      </c>
      <c r="E33" s="67">
        <v>0</v>
      </c>
      <c r="F33" s="30"/>
      <c r="G33" s="78">
        <v>1740000</v>
      </c>
      <c r="H33" s="30"/>
      <c r="I33" s="67">
        <v>0</v>
      </c>
      <c r="J33" s="30"/>
      <c r="K33" s="26">
        <f>SUM(E33:I33)</f>
        <v>1740000</v>
      </c>
      <c r="L33" s="30"/>
      <c r="M33" s="61"/>
    </row>
    <row r="34" spans="5:13" ht="12.75">
      <c r="E34" s="23"/>
      <c r="F34" s="30"/>
      <c r="G34" s="79"/>
      <c r="H34" s="30"/>
      <c r="I34" s="23"/>
      <c r="J34" s="30"/>
      <c r="K34" s="23"/>
      <c r="L34" s="30"/>
      <c r="M34" s="61"/>
    </row>
    <row r="35" spans="1:13" ht="12.75">
      <c r="A35" s="14" t="s">
        <v>30</v>
      </c>
      <c r="E35" s="68">
        <f>SUM(E31)</f>
        <v>0</v>
      </c>
      <c r="F35" s="30"/>
      <c r="G35" s="78">
        <f>SUM(G31-G33)</f>
        <v>8862000</v>
      </c>
      <c r="H35" s="30"/>
      <c r="I35" s="68">
        <f>SUM(I31-I33)</f>
        <v>0</v>
      </c>
      <c r="J35" s="30"/>
      <c r="K35" s="26">
        <f>K31-K33</f>
        <v>8862000</v>
      </c>
      <c r="L35" s="30"/>
      <c r="M35" s="61"/>
    </row>
    <row r="36" spans="5:13" ht="12.75">
      <c r="E36" s="23"/>
      <c r="F36" s="30"/>
      <c r="G36" s="79"/>
      <c r="H36" s="30"/>
      <c r="I36" s="23"/>
      <c r="J36" s="30"/>
      <c r="K36" s="23"/>
      <c r="L36" s="30"/>
      <c r="M36" s="61"/>
    </row>
    <row r="37" spans="1:13" ht="12.75">
      <c r="A37" s="116" t="s">
        <v>31</v>
      </c>
      <c r="E37" s="23"/>
      <c r="F37" s="30"/>
      <c r="G37" s="79"/>
      <c r="H37" s="30"/>
      <c r="I37" s="23"/>
      <c r="J37" s="30"/>
      <c r="K37" s="23"/>
      <c r="L37" s="30"/>
      <c r="M37" s="61"/>
    </row>
    <row r="38" spans="2:13" ht="12.75">
      <c r="B38" s="14" t="s">
        <v>124</v>
      </c>
      <c r="E38" s="72">
        <v>0</v>
      </c>
      <c r="F38" s="30"/>
      <c r="G38" s="72">
        <v>0</v>
      </c>
      <c r="H38" s="30"/>
      <c r="I38" s="23">
        <f>-E38</f>
        <v>0</v>
      </c>
      <c r="J38" s="30"/>
      <c r="K38" s="23">
        <f aca="true" t="shared" si="2" ref="K38:K46">SUM(E38:I38)</f>
        <v>0</v>
      </c>
      <c r="L38" s="30"/>
      <c r="M38" s="61"/>
    </row>
    <row r="39" spans="2:13" ht="12.75">
      <c r="B39" s="14" t="s">
        <v>125</v>
      </c>
      <c r="E39" s="72">
        <v>0</v>
      </c>
      <c r="F39" s="30"/>
      <c r="G39" s="72">
        <v>0</v>
      </c>
      <c r="H39" s="30"/>
      <c r="I39" s="23">
        <f>-E39</f>
        <v>0</v>
      </c>
      <c r="J39" s="30"/>
      <c r="K39" s="23">
        <f t="shared" si="2"/>
        <v>0</v>
      </c>
      <c r="L39" s="30"/>
      <c r="M39" s="61"/>
    </row>
    <row r="40" spans="2:13" ht="12.75">
      <c r="B40" s="14" t="s">
        <v>98</v>
      </c>
      <c r="E40" s="41">
        <v>0</v>
      </c>
      <c r="F40" s="30"/>
      <c r="G40" s="72">
        <v>386000</v>
      </c>
      <c r="H40" s="30"/>
      <c r="I40" s="41">
        <v>0</v>
      </c>
      <c r="J40" s="30"/>
      <c r="K40" s="23">
        <f t="shared" si="2"/>
        <v>386000</v>
      </c>
      <c r="L40" s="30"/>
      <c r="M40" s="61"/>
    </row>
    <row r="41" spans="2:13" ht="12.75">
      <c r="B41" s="14" t="s">
        <v>164</v>
      </c>
      <c r="E41" s="41">
        <v>0</v>
      </c>
      <c r="F41" s="30"/>
      <c r="G41" s="72">
        <v>101000</v>
      </c>
      <c r="H41" s="30"/>
      <c r="I41" s="41">
        <v>0</v>
      </c>
      <c r="J41" s="30"/>
      <c r="K41" s="23">
        <f t="shared" si="2"/>
        <v>101000</v>
      </c>
      <c r="L41" s="30"/>
      <c r="M41" s="61"/>
    </row>
    <row r="42" spans="2:13" ht="12.75">
      <c r="B42" s="14" t="s">
        <v>89</v>
      </c>
      <c r="E42" s="41">
        <v>0</v>
      </c>
      <c r="F42" s="30"/>
      <c r="G42" s="72">
        <v>0</v>
      </c>
      <c r="H42" s="30"/>
      <c r="I42" s="41">
        <v>0</v>
      </c>
      <c r="J42" s="30"/>
      <c r="K42" s="23">
        <f t="shared" si="2"/>
        <v>0</v>
      </c>
      <c r="L42" s="30"/>
      <c r="M42" s="61"/>
    </row>
    <row r="43" spans="2:13" ht="12.75">
      <c r="B43" s="14" t="s">
        <v>99</v>
      </c>
      <c r="E43" s="41">
        <v>0</v>
      </c>
      <c r="F43" s="30"/>
      <c r="G43" s="72">
        <v>-18000</v>
      </c>
      <c r="H43" s="30"/>
      <c r="I43" s="41">
        <v>0</v>
      </c>
      <c r="J43" s="30"/>
      <c r="K43" s="23">
        <f t="shared" si="2"/>
        <v>-18000</v>
      </c>
      <c r="L43" s="30"/>
      <c r="M43" s="61"/>
    </row>
    <row r="44" spans="2:13" ht="12.75">
      <c r="B44" s="14" t="s">
        <v>137</v>
      </c>
      <c r="E44" s="41">
        <v>0</v>
      </c>
      <c r="F44" s="30"/>
      <c r="G44" s="72">
        <v>0</v>
      </c>
      <c r="H44" s="30"/>
      <c r="I44" s="41">
        <v>0</v>
      </c>
      <c r="J44" s="30"/>
      <c r="K44" s="23">
        <f t="shared" si="2"/>
        <v>0</v>
      </c>
      <c r="L44" s="30"/>
      <c r="M44" s="61"/>
    </row>
    <row r="45" spans="2:13" ht="12.75">
      <c r="B45" s="14" t="s">
        <v>32</v>
      </c>
      <c r="E45" s="41">
        <v>0</v>
      </c>
      <c r="F45" s="30"/>
      <c r="G45" s="72">
        <v>305000</v>
      </c>
      <c r="H45" s="30"/>
      <c r="I45" s="41">
        <v>0</v>
      </c>
      <c r="J45" s="30"/>
      <c r="K45" s="23">
        <f t="shared" si="2"/>
        <v>305000</v>
      </c>
      <c r="L45" s="30"/>
      <c r="M45" s="61"/>
    </row>
    <row r="46" spans="2:13" ht="12.75">
      <c r="B46" s="14" t="s">
        <v>33</v>
      </c>
      <c r="E46" s="115">
        <v>0</v>
      </c>
      <c r="F46" s="30"/>
      <c r="G46" s="78">
        <v>221000</v>
      </c>
      <c r="H46" s="30"/>
      <c r="I46" s="67">
        <v>0</v>
      </c>
      <c r="J46" s="30"/>
      <c r="K46" s="26">
        <f t="shared" si="2"/>
        <v>221000</v>
      </c>
      <c r="L46" s="30"/>
      <c r="M46" s="61"/>
    </row>
    <row r="47" spans="3:13" ht="12.75">
      <c r="C47" s="14" t="s">
        <v>126</v>
      </c>
      <c r="E47" s="26">
        <f>SUM(E38:E46)</f>
        <v>0</v>
      </c>
      <c r="F47" s="30"/>
      <c r="G47" s="80">
        <f>SUM(G38:G46)</f>
        <v>995000</v>
      </c>
      <c r="H47" s="30"/>
      <c r="I47" s="26">
        <f>SUM(I38:I46)</f>
        <v>0</v>
      </c>
      <c r="J47" s="30"/>
      <c r="K47" s="26">
        <f>SUM(K38:K46)</f>
        <v>995000</v>
      </c>
      <c r="L47" s="30"/>
      <c r="M47" s="61"/>
    </row>
    <row r="48" spans="5:13" ht="12.75">
      <c r="E48" s="23"/>
      <c r="F48" s="30"/>
      <c r="G48" s="79"/>
      <c r="H48" s="30"/>
      <c r="I48" s="23"/>
      <c r="J48" s="30"/>
      <c r="K48" s="23"/>
      <c r="L48" s="30"/>
      <c r="M48" s="61"/>
    </row>
    <row r="49" spans="1:13" ht="12.75">
      <c r="A49" s="14" t="s">
        <v>34</v>
      </c>
      <c r="E49" s="23"/>
      <c r="F49" s="30"/>
      <c r="G49" s="79"/>
      <c r="H49" s="30"/>
      <c r="I49" s="23"/>
      <c r="J49" s="30"/>
      <c r="K49" s="23"/>
      <c r="L49" s="30"/>
      <c r="M49" s="61"/>
    </row>
    <row r="50" spans="2:13" ht="12.75">
      <c r="B50" s="14" t="s">
        <v>35</v>
      </c>
      <c r="E50" s="18">
        <v>0</v>
      </c>
      <c r="F50" s="30"/>
      <c r="G50" s="72">
        <v>4949000</v>
      </c>
      <c r="H50" s="30"/>
      <c r="I50" s="41">
        <v>0</v>
      </c>
      <c r="J50" s="30"/>
      <c r="K50" s="23">
        <f>SUM(E50:I50)</f>
        <v>4949000</v>
      </c>
      <c r="L50" s="30"/>
      <c r="M50" s="61"/>
    </row>
    <row r="51" spans="2:13" ht="12.75">
      <c r="B51" s="14" t="s">
        <v>165</v>
      </c>
      <c r="E51" s="41">
        <v>0</v>
      </c>
      <c r="F51" s="30"/>
      <c r="G51" s="72">
        <v>1268000</v>
      </c>
      <c r="H51" s="30"/>
      <c r="I51" s="41">
        <v>0</v>
      </c>
      <c r="J51" s="30"/>
      <c r="K51" s="23">
        <f>SUM(E51:I51)</f>
        <v>1268000</v>
      </c>
      <c r="L51" s="30"/>
      <c r="M51" s="61"/>
    </row>
    <row r="52" spans="2:13" ht="12.75">
      <c r="B52" s="14" t="s">
        <v>87</v>
      </c>
      <c r="E52" s="18">
        <v>0</v>
      </c>
      <c r="F52" s="30"/>
      <c r="G52" s="72">
        <v>0</v>
      </c>
      <c r="H52" s="30"/>
      <c r="I52" s="41">
        <v>0</v>
      </c>
      <c r="J52" s="30"/>
      <c r="K52" s="23">
        <f>SUM(E52:I52)</f>
        <v>0</v>
      </c>
      <c r="L52" s="30"/>
      <c r="M52" s="61"/>
    </row>
    <row r="53" spans="2:13" ht="12.75">
      <c r="B53" s="14" t="s">
        <v>88</v>
      </c>
      <c r="E53" s="18">
        <v>0</v>
      </c>
      <c r="F53" s="30"/>
      <c r="G53" s="72">
        <v>0</v>
      </c>
      <c r="H53" s="30"/>
      <c r="I53" s="41">
        <v>0</v>
      </c>
      <c r="J53" s="30"/>
      <c r="K53" s="23">
        <f>SUM(E53:I53)</f>
        <v>0</v>
      </c>
      <c r="L53" s="30"/>
      <c r="M53" s="61"/>
    </row>
    <row r="54" spans="2:13" ht="12.75">
      <c r="B54" s="14" t="s">
        <v>166</v>
      </c>
      <c r="E54" s="68">
        <v>0</v>
      </c>
      <c r="F54" s="30"/>
      <c r="G54" s="78">
        <v>2300000</v>
      </c>
      <c r="H54" s="30"/>
      <c r="I54" s="67">
        <v>0</v>
      </c>
      <c r="J54" s="30"/>
      <c r="K54" s="26">
        <f>SUM(E54:I54)</f>
        <v>2300000</v>
      </c>
      <c r="L54" s="30"/>
      <c r="M54" s="61"/>
    </row>
    <row r="55" spans="3:13" ht="12.75">
      <c r="C55" s="14" t="s">
        <v>127</v>
      </c>
      <c r="E55" s="68">
        <f>SUM(E50:E54)</f>
        <v>0</v>
      </c>
      <c r="F55" s="30"/>
      <c r="G55" s="78">
        <f>SUM(G50:G54)</f>
        <v>8517000</v>
      </c>
      <c r="H55" s="30"/>
      <c r="I55" s="68">
        <f>SUM(I50:I54)</f>
        <v>0</v>
      </c>
      <c r="J55" s="30"/>
      <c r="K55" s="26">
        <f>SUM(K50:K54)</f>
        <v>8517000</v>
      </c>
      <c r="L55" s="30"/>
      <c r="M55" s="61"/>
    </row>
    <row r="56" spans="5:13" ht="12.75">
      <c r="E56" s="23"/>
      <c r="F56" s="30"/>
      <c r="G56" s="79"/>
      <c r="H56" s="30"/>
      <c r="I56" s="23"/>
      <c r="J56" s="30"/>
      <c r="K56" s="23"/>
      <c r="L56" s="30"/>
      <c r="M56" s="61"/>
    </row>
    <row r="57" spans="1:13" ht="12.75">
      <c r="A57" s="14" t="s">
        <v>36</v>
      </c>
      <c r="E57" s="24">
        <f>SUM(E35+E47-E55)</f>
        <v>0</v>
      </c>
      <c r="F57" s="30"/>
      <c r="G57" s="81">
        <f>SUM(G35+G47-G55)</f>
        <v>1340000</v>
      </c>
      <c r="H57" s="30"/>
      <c r="I57" s="24">
        <f>SUM(I47)</f>
        <v>0</v>
      </c>
      <c r="J57" s="30"/>
      <c r="K57" s="20">
        <f>SUM(K35+K47-K55)</f>
        <v>1340000</v>
      </c>
      <c r="L57" s="30"/>
      <c r="M57" s="61"/>
    </row>
    <row r="58" spans="5:13" ht="12.75">
      <c r="E58" s="23"/>
      <c r="F58" s="30"/>
      <c r="G58" s="79"/>
      <c r="H58" s="30"/>
      <c r="I58" s="23"/>
      <c r="J58" s="30"/>
      <c r="K58" s="23"/>
      <c r="L58" s="30"/>
      <c r="M58" s="61"/>
    </row>
    <row r="59" spans="2:17" ht="12.75">
      <c r="B59" s="14" t="s">
        <v>128</v>
      </c>
      <c r="E59" s="73">
        <v>0</v>
      </c>
      <c r="F59" s="30"/>
      <c r="G59" s="80">
        <v>316000</v>
      </c>
      <c r="H59" s="30"/>
      <c r="I59" s="68">
        <v>0</v>
      </c>
      <c r="J59" s="30"/>
      <c r="K59" s="26">
        <f>SUM(E59:I59)</f>
        <v>316000</v>
      </c>
      <c r="L59" s="30"/>
      <c r="M59" s="64"/>
      <c r="N59" s="14"/>
      <c r="O59" s="14"/>
      <c r="P59" s="14"/>
      <c r="Q59" s="14"/>
    </row>
    <row r="60" spans="5:17" ht="12.75">
      <c r="E60" s="23"/>
      <c r="F60" s="30"/>
      <c r="G60" s="79"/>
      <c r="H60" s="30"/>
      <c r="I60" s="23"/>
      <c r="J60" s="30"/>
      <c r="K60" s="23"/>
      <c r="L60" s="30"/>
      <c r="M60" s="61"/>
      <c r="N60" s="14"/>
      <c r="O60" s="14"/>
      <c r="P60" s="14"/>
      <c r="Q60" s="14"/>
    </row>
    <row r="61" spans="1:17" ht="12.75">
      <c r="A61" s="14" t="s">
        <v>129</v>
      </c>
      <c r="E61" s="24">
        <f>E57-E59</f>
        <v>0</v>
      </c>
      <c r="F61" s="30"/>
      <c r="G61" s="81">
        <f>G57-G59</f>
        <v>1024000</v>
      </c>
      <c r="H61" s="30"/>
      <c r="I61" s="24">
        <f>SUM(I57)</f>
        <v>0</v>
      </c>
      <c r="J61" s="30"/>
      <c r="K61" s="24">
        <f>K57-K59</f>
        <v>1024000</v>
      </c>
      <c r="L61" s="30"/>
      <c r="M61" s="61"/>
      <c r="N61" s="14"/>
      <c r="O61" s="14"/>
      <c r="P61" s="14"/>
      <c r="Q61" s="14"/>
    </row>
    <row r="62" spans="5:17" ht="12.75">
      <c r="E62" s="23"/>
      <c r="F62" s="30"/>
      <c r="G62" s="30"/>
      <c r="H62" s="30"/>
      <c r="I62" s="23"/>
      <c r="J62" s="30"/>
      <c r="K62" s="23"/>
      <c r="L62" s="30"/>
      <c r="M62" s="61"/>
      <c r="N62" s="14"/>
      <c r="O62" s="14"/>
      <c r="P62" s="14"/>
      <c r="Q62" s="14"/>
    </row>
    <row r="63" spans="1:17" ht="12.75">
      <c r="A63" s="14" t="s">
        <v>130</v>
      </c>
      <c r="E63" s="30"/>
      <c r="F63" s="30"/>
      <c r="G63" s="30"/>
      <c r="H63" s="30"/>
      <c r="I63" s="30"/>
      <c r="J63" s="30"/>
      <c r="K63" s="30"/>
      <c r="L63" s="30"/>
      <c r="M63" s="61"/>
      <c r="N63" s="14"/>
      <c r="O63" s="14"/>
      <c r="P63" s="14"/>
      <c r="Q63" s="14"/>
    </row>
    <row r="64" spans="5:17" ht="12.75">
      <c r="E64" s="110"/>
      <c r="F64" s="110"/>
      <c r="G64" s="110"/>
      <c r="H64" s="110"/>
      <c r="I64" s="110"/>
      <c r="J64" s="110"/>
      <c r="K64" s="110"/>
      <c r="L64" s="30"/>
      <c r="M64" s="61"/>
      <c r="N64" s="14"/>
      <c r="O64" s="14"/>
      <c r="P64" s="14"/>
      <c r="Q64" s="14"/>
    </row>
    <row r="65" spans="2:13" ht="12.75">
      <c r="B65" s="14" t="s">
        <v>131</v>
      </c>
      <c r="E65" s="110"/>
      <c r="F65" s="110"/>
      <c r="G65" s="110"/>
      <c r="H65" s="110"/>
      <c r="I65" s="110"/>
      <c r="J65" s="110"/>
      <c r="K65" s="110"/>
      <c r="L65" s="30"/>
      <c r="M65" s="61"/>
    </row>
    <row r="66" spans="3:13" ht="12.75">
      <c r="C66" s="14" t="s">
        <v>526</v>
      </c>
      <c r="E66" s="117">
        <v>0</v>
      </c>
      <c r="F66" s="110"/>
      <c r="G66" s="117">
        <v>1068000</v>
      </c>
      <c r="H66" s="110"/>
      <c r="I66" s="117">
        <f>-E66</f>
        <v>0</v>
      </c>
      <c r="J66" s="110"/>
      <c r="K66" s="117">
        <f>SUM(E66:I66)</f>
        <v>1068000</v>
      </c>
      <c r="L66" s="30"/>
      <c r="M66" s="61"/>
    </row>
    <row r="67" spans="5:13" ht="12.75">
      <c r="E67" s="117"/>
      <c r="F67" s="110"/>
      <c r="G67" s="117"/>
      <c r="H67" s="110"/>
      <c r="I67" s="117"/>
      <c r="J67" s="110"/>
      <c r="K67" s="117"/>
      <c r="L67" s="30"/>
      <c r="M67" s="61"/>
    </row>
    <row r="68" spans="2:13" ht="12.75">
      <c r="B68" s="14" t="s">
        <v>167</v>
      </c>
      <c r="E68" s="117">
        <v>0</v>
      </c>
      <c r="F68" s="117"/>
      <c r="G68" s="117">
        <v>-234000</v>
      </c>
      <c r="H68" s="117"/>
      <c r="I68" s="117">
        <f>-E68</f>
        <v>0</v>
      </c>
      <c r="J68" s="117"/>
      <c r="K68" s="117">
        <f>SUM(E68:I68)</f>
        <v>-234000</v>
      </c>
      <c r="L68" s="30"/>
      <c r="M68" s="61"/>
    </row>
    <row r="69" spans="3:13" ht="12.75">
      <c r="C69" s="14" t="s">
        <v>527</v>
      </c>
      <c r="E69" s="117"/>
      <c r="F69" s="110"/>
      <c r="G69" s="117"/>
      <c r="H69" s="110"/>
      <c r="I69" s="117"/>
      <c r="J69" s="110"/>
      <c r="K69" s="117"/>
      <c r="L69" s="30"/>
      <c r="M69" s="61"/>
    </row>
    <row r="70" spans="5:13" ht="12.75">
      <c r="E70" s="118"/>
      <c r="F70" s="110"/>
      <c r="G70" s="118"/>
      <c r="H70" s="110"/>
      <c r="I70" s="118"/>
      <c r="J70" s="110"/>
      <c r="K70" s="118"/>
      <c r="L70" s="30"/>
      <c r="M70" s="61"/>
    </row>
    <row r="71" spans="1:13" ht="13.5" thickBot="1">
      <c r="A71" s="14" t="s">
        <v>47</v>
      </c>
      <c r="D71" s="54" t="s">
        <v>3</v>
      </c>
      <c r="E71" s="211">
        <f>SUM(E61:E66)</f>
        <v>0</v>
      </c>
      <c r="F71" s="110" t="s">
        <v>3</v>
      </c>
      <c r="G71" s="211">
        <f>SUM(G61:G69)</f>
        <v>1858000</v>
      </c>
      <c r="H71" s="110" t="s">
        <v>3</v>
      </c>
      <c r="I71" s="211">
        <f>SUM(I61:I66)</f>
        <v>0</v>
      </c>
      <c r="J71" s="110" t="s">
        <v>3</v>
      </c>
      <c r="K71" s="211">
        <f>SUM(K61:K68)</f>
        <v>1858000</v>
      </c>
      <c r="L71" s="30"/>
      <c r="M71" s="61"/>
    </row>
    <row r="72" spans="4:13" ht="13.5" thickTop="1">
      <c r="D72" s="30"/>
      <c r="E72" s="30"/>
      <c r="F72" s="30"/>
      <c r="G72" s="30"/>
      <c r="H72" s="30"/>
      <c r="I72" s="30"/>
      <c r="J72" s="30"/>
      <c r="K72" s="30"/>
      <c r="L72" s="30"/>
      <c r="M72" s="61"/>
    </row>
    <row r="73" spans="4:13" ht="12.75">
      <c r="D73" s="30"/>
      <c r="E73" s="30"/>
      <c r="F73" s="30"/>
      <c r="G73" s="30"/>
      <c r="H73" s="30"/>
      <c r="I73" s="30"/>
      <c r="J73" s="30"/>
      <c r="K73" s="30"/>
      <c r="L73" s="30"/>
      <c r="M73" s="61"/>
    </row>
    <row r="74" spans="4:13" ht="12.75">
      <c r="D74" s="30"/>
      <c r="E74" s="30"/>
      <c r="F74" s="30"/>
      <c r="G74" s="30"/>
      <c r="H74" s="30"/>
      <c r="I74" s="30"/>
      <c r="J74" s="30"/>
      <c r="K74" s="30"/>
      <c r="L74" s="30"/>
      <c r="M74" s="61"/>
    </row>
    <row r="75" spans="4:13" ht="12.75">
      <c r="D75" s="30"/>
      <c r="E75" s="30"/>
      <c r="F75" s="30"/>
      <c r="G75" s="30"/>
      <c r="H75" s="30"/>
      <c r="I75" s="30"/>
      <c r="J75" s="30"/>
      <c r="K75" s="30"/>
      <c r="L75" s="30"/>
      <c r="M75" s="61"/>
    </row>
    <row r="76" spans="4:13" ht="12.75">
      <c r="D76" s="30"/>
      <c r="E76" s="30"/>
      <c r="F76" s="30"/>
      <c r="G76" s="30"/>
      <c r="H76" s="30"/>
      <c r="I76" s="30"/>
      <c r="J76" s="30"/>
      <c r="K76" s="30"/>
      <c r="L76" s="30"/>
      <c r="M76" s="61"/>
    </row>
    <row r="77" spans="4:13" ht="12.75">
      <c r="D77" s="30"/>
      <c r="E77" s="30"/>
      <c r="F77" s="30"/>
      <c r="G77" s="30"/>
      <c r="H77" s="30"/>
      <c r="I77" s="30"/>
      <c r="J77" s="30"/>
      <c r="K77" s="30"/>
      <c r="L77" s="30"/>
      <c r="M77" s="61"/>
    </row>
    <row r="78" spans="5:13" ht="12.75">
      <c r="E78" s="61"/>
      <c r="F78" s="61"/>
      <c r="G78" s="61"/>
      <c r="H78" s="61"/>
      <c r="I78" s="61"/>
      <c r="J78" s="61"/>
      <c r="K78" s="61"/>
      <c r="L78" s="61"/>
      <c r="M78" s="61"/>
    </row>
    <row r="79" spans="5:13" ht="12.75">
      <c r="E79" s="61"/>
      <c r="F79" s="61"/>
      <c r="G79" s="61"/>
      <c r="H79" s="61"/>
      <c r="I79" s="61"/>
      <c r="J79" s="61"/>
      <c r="K79" s="61"/>
      <c r="L79" s="61"/>
      <c r="M79" s="61"/>
    </row>
    <row r="80" spans="5:13" ht="12.75">
      <c r="E80" s="61"/>
      <c r="F80" s="61"/>
      <c r="G80" s="61"/>
      <c r="H80" s="61"/>
      <c r="I80" s="61"/>
      <c r="J80" s="61"/>
      <c r="K80" s="61"/>
      <c r="L80" s="61"/>
      <c r="M80" s="61"/>
    </row>
    <row r="81" spans="5:13" ht="12.75">
      <c r="E81" s="61"/>
      <c r="F81" s="61"/>
      <c r="G81" s="61"/>
      <c r="H81" s="61"/>
      <c r="I81" s="61"/>
      <c r="J81" s="61"/>
      <c r="K81" s="61"/>
      <c r="L81" s="61"/>
      <c r="M81" s="61"/>
    </row>
    <row r="82" spans="5:13" ht="12.75">
      <c r="E82" s="61"/>
      <c r="F82" s="61"/>
      <c r="G82" s="61"/>
      <c r="H82" s="61"/>
      <c r="I82" s="61"/>
      <c r="J82" s="61"/>
      <c r="K82" s="61"/>
      <c r="L82" s="61"/>
      <c r="M82" s="61"/>
    </row>
    <row r="83" spans="5:13" ht="12.75">
      <c r="E83" s="61"/>
      <c r="F83" s="61"/>
      <c r="G83" s="61"/>
      <c r="H83" s="61"/>
      <c r="I83" s="61"/>
      <c r="J83" s="61"/>
      <c r="K83" s="61"/>
      <c r="L83" s="61"/>
      <c r="M83" s="61"/>
    </row>
    <row r="84" spans="5:13" ht="12.75">
      <c r="E84" s="61"/>
      <c r="F84" s="61"/>
      <c r="G84" s="61"/>
      <c r="H84" s="61"/>
      <c r="I84" s="61"/>
      <c r="J84" s="61"/>
      <c r="K84" s="61"/>
      <c r="L84" s="61"/>
      <c r="M84" s="61"/>
    </row>
    <row r="85" spans="5:13" ht="12.75">
      <c r="E85" s="61"/>
      <c r="F85" s="61"/>
      <c r="G85" s="61"/>
      <c r="H85" s="61"/>
      <c r="I85" s="61"/>
      <c r="J85" s="61"/>
      <c r="K85" s="61"/>
      <c r="L85" s="61"/>
      <c r="M85" s="61"/>
    </row>
    <row r="86" spans="5:13" ht="12.75">
      <c r="E86" s="61"/>
      <c r="F86" s="61"/>
      <c r="G86" s="61"/>
      <c r="H86" s="61"/>
      <c r="I86" s="61"/>
      <c r="J86" s="61"/>
      <c r="K86" s="61"/>
      <c r="L86" s="61"/>
      <c r="M86" s="61"/>
    </row>
    <row r="87" spans="5:13" ht="12.75">
      <c r="E87" s="61"/>
      <c r="F87" s="61"/>
      <c r="G87" s="61"/>
      <c r="H87" s="61"/>
      <c r="I87" s="61"/>
      <c r="J87" s="61"/>
      <c r="K87" s="61"/>
      <c r="L87" s="61"/>
      <c r="M87" s="61"/>
    </row>
    <row r="88" spans="5:13" ht="12.75">
      <c r="E88" s="61"/>
      <c r="F88" s="61"/>
      <c r="G88" s="61"/>
      <c r="H88" s="61"/>
      <c r="I88" s="61"/>
      <c r="J88" s="61"/>
      <c r="K88" s="61"/>
      <c r="L88" s="61"/>
      <c r="M88" s="61"/>
    </row>
    <row r="89" spans="5:13" ht="12.75">
      <c r="E89" s="61"/>
      <c r="F89" s="61"/>
      <c r="G89" s="61"/>
      <c r="H89" s="61"/>
      <c r="I89" s="61"/>
      <c r="J89" s="61"/>
      <c r="K89" s="61"/>
      <c r="L89" s="61"/>
      <c r="M89" s="61"/>
    </row>
    <row r="90" spans="5:13" ht="12.75">
      <c r="E90" s="61"/>
      <c r="F90" s="61"/>
      <c r="G90" s="61"/>
      <c r="H90" s="61"/>
      <c r="I90" s="61"/>
      <c r="J90" s="61"/>
      <c r="K90" s="61"/>
      <c r="L90" s="61"/>
      <c r="M90" s="61"/>
    </row>
    <row r="91" spans="5:13" ht="12.75">
      <c r="E91" s="61"/>
      <c r="F91" s="61"/>
      <c r="G91" s="61"/>
      <c r="H91" s="61"/>
      <c r="I91" s="61"/>
      <c r="J91" s="61"/>
      <c r="K91" s="61"/>
      <c r="L91" s="61"/>
      <c r="M91" s="61"/>
    </row>
    <row r="92" spans="5:13" ht="12.75">
      <c r="E92" s="61"/>
      <c r="F92" s="61"/>
      <c r="G92" s="61"/>
      <c r="H92" s="61"/>
      <c r="I92" s="61"/>
      <c r="J92" s="61"/>
      <c r="K92" s="61"/>
      <c r="L92" s="61"/>
      <c r="M92" s="61"/>
    </row>
    <row r="93" spans="5:13" ht="12.75">
      <c r="E93" s="61"/>
      <c r="F93" s="61"/>
      <c r="G93" s="61"/>
      <c r="H93" s="61"/>
      <c r="I93" s="61"/>
      <c r="J93" s="61"/>
      <c r="K93" s="61"/>
      <c r="L93" s="61"/>
      <c r="M93" s="61"/>
    </row>
    <row r="94" spans="5:13" ht="12.75">
      <c r="E94" s="61"/>
      <c r="F94" s="61"/>
      <c r="G94" s="61"/>
      <c r="H94" s="61"/>
      <c r="I94" s="61"/>
      <c r="J94" s="61"/>
      <c r="K94" s="61"/>
      <c r="L94" s="61"/>
      <c r="M94" s="61"/>
    </row>
    <row r="95" spans="5:13" ht="12.75">
      <c r="E95" s="61"/>
      <c r="F95" s="61"/>
      <c r="G95" s="61"/>
      <c r="H95" s="61"/>
      <c r="I95" s="61"/>
      <c r="J95" s="61"/>
      <c r="K95" s="61"/>
      <c r="L95" s="61"/>
      <c r="M95" s="61"/>
    </row>
    <row r="96" spans="5:13" ht="12.75">
      <c r="E96" s="61"/>
      <c r="F96" s="61"/>
      <c r="G96" s="61"/>
      <c r="H96" s="61"/>
      <c r="I96" s="61"/>
      <c r="J96" s="61"/>
      <c r="K96" s="61"/>
      <c r="L96" s="61"/>
      <c r="M96" s="61"/>
    </row>
    <row r="97" spans="5:13" ht="12.75">
      <c r="E97" s="61"/>
      <c r="F97" s="61"/>
      <c r="G97" s="61"/>
      <c r="H97" s="61"/>
      <c r="I97" s="61"/>
      <c r="J97" s="61"/>
      <c r="K97" s="61"/>
      <c r="L97" s="61"/>
      <c r="M97" s="61"/>
    </row>
    <row r="98" spans="5:13" ht="12.75">
      <c r="E98" s="61"/>
      <c r="F98" s="61"/>
      <c r="G98" s="61"/>
      <c r="H98" s="61"/>
      <c r="I98" s="61"/>
      <c r="J98" s="61"/>
      <c r="K98" s="61"/>
      <c r="L98" s="61"/>
      <c r="M98" s="61"/>
    </row>
    <row r="99" spans="5:13" ht="12.75">
      <c r="E99" s="61"/>
      <c r="F99" s="61"/>
      <c r="G99" s="61"/>
      <c r="H99" s="61"/>
      <c r="I99" s="61"/>
      <c r="J99" s="61"/>
      <c r="K99" s="61"/>
      <c r="L99" s="61"/>
      <c r="M99" s="61"/>
    </row>
    <row r="100" spans="5:13" ht="12.75"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5:13" ht="12.75"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5:13" ht="12.75"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5:13" ht="12.75"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5:13" ht="12.75"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5:13" ht="12.75"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5:13" ht="12.75"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5:13" ht="12.75"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5:13" ht="12.75"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5:13" ht="12.75"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5:13" ht="12.75"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5:13" ht="12.75"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5:13" ht="12.75"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5:13" ht="12.75"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5:13" ht="12.75"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5:13" ht="12.75"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5:13" ht="12.75"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5:13" ht="12.75"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5:13" ht="12.75"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5:13" ht="12.75"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5:13" ht="12.75"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5:13" ht="12.75"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5:13" ht="12.75"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5:13" ht="12.75"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5:13" ht="12.75"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5:13" ht="12.75"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5:13" ht="12.75"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5:13" ht="12.75"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5:13" ht="12.75"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5:13" ht="12.75"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5:13" ht="12.75"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5:13" ht="12.75"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5:13" ht="12.75"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5:13" ht="12.75"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5:13" ht="12.75"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5:13" ht="12.75"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5:13" ht="12.75"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5:13" ht="12.75"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5:13" ht="12.75"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5:13" ht="12.75"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5:13" ht="12.75"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5:13" ht="12.75"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5:13" ht="12.75"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5:13" ht="12.75"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5:13" ht="12.75"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5:13" ht="12.75"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5:13" ht="12.75"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5:13" ht="12.75"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5:13" ht="12.75"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5:13" ht="12.75"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5:13" ht="12.75"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5:13" ht="12.75"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5:13" ht="12.75"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5:13" ht="12.75"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5:13" ht="12.75"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5:13" ht="12.75"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5:13" ht="12.75"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5:13" ht="12.75"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5:13" ht="12.75"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5:13" ht="12.75"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5:13" ht="12.75"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5:13" ht="12.75"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5:13" ht="12.75"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5:13" ht="12.75"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5:13" ht="12.75"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5:13" ht="12.75"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5:13" ht="12.75"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5:13" ht="12.75"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5:13" ht="12.75"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5:13" ht="12.75"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5:13" ht="12.75"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5:13" ht="12.75"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5:13" ht="12.75"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5:13" ht="12.75"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5:13" ht="12.75"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5:13" ht="12.75"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5:13" ht="12.75"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5:13" ht="12.75"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5:13" ht="12.75"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5:13" ht="12.75"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5:13" ht="12.75"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5:13" ht="12.75"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5:13" ht="12.75"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5:13" ht="12.75"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5:13" ht="12.75"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5:13" ht="12.75"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5:13" ht="12.75"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5:13" ht="12.75"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5:13" ht="12.75"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5:13" ht="12.75"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5:13" ht="12.75"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5:13" ht="12.75"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5:13" ht="12.75"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5:13" ht="12.75"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5:13" ht="12.75"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5:13" ht="12.75"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5:13" ht="12.75"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5:13" ht="12.75"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5:13" ht="12.75"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5:13" ht="12.75">
      <c r="E199" s="61"/>
      <c r="F199" s="61"/>
      <c r="G199" s="61"/>
      <c r="H199" s="61"/>
      <c r="I199" s="61"/>
      <c r="J199" s="61"/>
      <c r="K199" s="61"/>
      <c r="L199" s="61"/>
      <c r="M199" s="61"/>
    </row>
    <row r="200" spans="5:13" ht="12.75">
      <c r="E200" s="61"/>
      <c r="F200" s="61"/>
      <c r="G200" s="61"/>
      <c r="H200" s="61"/>
      <c r="I200" s="61"/>
      <c r="J200" s="61"/>
      <c r="K200" s="61"/>
      <c r="L200" s="61"/>
      <c r="M200" s="61"/>
    </row>
    <row r="201" spans="5:13" ht="12.75">
      <c r="E201" s="61"/>
      <c r="F201" s="61"/>
      <c r="G201" s="61"/>
      <c r="H201" s="61"/>
      <c r="I201" s="61"/>
      <c r="J201" s="61"/>
      <c r="K201" s="61"/>
      <c r="L201" s="61"/>
      <c r="M201" s="61"/>
    </row>
    <row r="202" spans="5:13" ht="12.75">
      <c r="E202" s="61"/>
      <c r="F202" s="61"/>
      <c r="G202" s="61"/>
      <c r="H202" s="61"/>
      <c r="I202" s="61"/>
      <c r="J202" s="61"/>
      <c r="K202" s="61"/>
      <c r="L202" s="61"/>
      <c r="M202" s="61"/>
    </row>
    <row r="203" spans="5:13" ht="12.75"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5:13" ht="12.75"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5:13" ht="12.75">
      <c r="E205" s="61"/>
      <c r="F205" s="61"/>
      <c r="G205" s="61"/>
      <c r="H205" s="61"/>
      <c r="I205" s="61"/>
      <c r="J205" s="61"/>
      <c r="K205" s="61"/>
      <c r="L205" s="61"/>
      <c r="M205" s="61"/>
    </row>
    <row r="206" spans="5:13" ht="12.75"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5:13" ht="12.75"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5:13" ht="12.75"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5:13" ht="12.75"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5:13" ht="12.75">
      <c r="E210" s="61"/>
      <c r="F210" s="61"/>
      <c r="G210" s="61"/>
      <c r="H210" s="61"/>
      <c r="I210" s="61"/>
      <c r="J210" s="61"/>
      <c r="K210" s="61"/>
      <c r="L210" s="61"/>
      <c r="M210" s="61"/>
    </row>
    <row r="211" spans="5:13" ht="12.75">
      <c r="E211" s="61"/>
      <c r="F211" s="61"/>
      <c r="G211" s="61"/>
      <c r="H211" s="61"/>
      <c r="I211" s="61"/>
      <c r="J211" s="61"/>
      <c r="K211" s="61"/>
      <c r="L211" s="61"/>
      <c r="M211" s="61"/>
    </row>
    <row r="212" spans="5:13" ht="12.75">
      <c r="E212" s="61"/>
      <c r="F212" s="61"/>
      <c r="G212" s="61"/>
      <c r="H212" s="61"/>
      <c r="I212" s="61"/>
      <c r="J212" s="61"/>
      <c r="K212" s="61"/>
      <c r="L212" s="61"/>
      <c r="M212" s="61"/>
    </row>
    <row r="213" spans="5:13" ht="12.75"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5:13" ht="12.75">
      <c r="E214" s="61"/>
      <c r="F214" s="61"/>
      <c r="G214" s="61"/>
      <c r="H214" s="61"/>
      <c r="I214" s="61"/>
      <c r="J214" s="61"/>
      <c r="K214" s="61"/>
      <c r="L214" s="61"/>
      <c r="M214" s="61"/>
    </row>
    <row r="215" spans="5:13" ht="12.75">
      <c r="E215" s="61"/>
      <c r="F215" s="61"/>
      <c r="G215" s="61"/>
      <c r="H215" s="61"/>
      <c r="I215" s="61"/>
      <c r="J215" s="61"/>
      <c r="K215" s="61"/>
      <c r="L215" s="61"/>
      <c r="M215" s="61"/>
    </row>
    <row r="216" spans="5:13" ht="12.75"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5:13" ht="12.75"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5:13" ht="12.75">
      <c r="E218" s="61"/>
      <c r="F218" s="61"/>
      <c r="G218" s="61"/>
      <c r="H218" s="61"/>
      <c r="I218" s="61"/>
      <c r="J218" s="61"/>
      <c r="K218" s="61"/>
      <c r="L218" s="61"/>
      <c r="M218" s="61"/>
    </row>
    <row r="219" spans="5:13" ht="12.75">
      <c r="E219" s="61"/>
      <c r="F219" s="61"/>
      <c r="G219" s="61"/>
      <c r="H219" s="61"/>
      <c r="I219" s="61"/>
      <c r="J219" s="61"/>
      <c r="K219" s="61"/>
      <c r="L219" s="61"/>
      <c r="M219" s="61"/>
    </row>
    <row r="220" spans="5:13" ht="12.75">
      <c r="E220" s="61"/>
      <c r="F220" s="61"/>
      <c r="G220" s="61"/>
      <c r="H220" s="61"/>
      <c r="I220" s="61"/>
      <c r="J220" s="61"/>
      <c r="K220" s="61"/>
      <c r="L220" s="61"/>
      <c r="M220" s="61"/>
    </row>
    <row r="221" spans="5:13" ht="12.75">
      <c r="E221" s="61"/>
      <c r="F221" s="61"/>
      <c r="G221" s="61"/>
      <c r="H221" s="61"/>
      <c r="I221" s="61"/>
      <c r="J221" s="61"/>
      <c r="K221" s="61"/>
      <c r="L221" s="61"/>
      <c r="M221" s="61"/>
    </row>
    <row r="222" spans="5:13" ht="12.75"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5:13" ht="12.75"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5:13" ht="12.75"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5:13" ht="12.75">
      <c r="E225" s="61"/>
      <c r="F225" s="61"/>
      <c r="G225" s="61"/>
      <c r="H225" s="61"/>
      <c r="I225" s="61"/>
      <c r="J225" s="61"/>
      <c r="K225" s="61"/>
      <c r="L225" s="61"/>
      <c r="M225" s="61"/>
    </row>
    <row r="226" spans="5:13" ht="12.75"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5:13" ht="12.75"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5:13" ht="12.75">
      <c r="E228" s="61"/>
      <c r="F228" s="61"/>
      <c r="G228" s="61"/>
      <c r="H228" s="61"/>
      <c r="I228" s="61"/>
      <c r="J228" s="61"/>
      <c r="K228" s="61"/>
      <c r="L228" s="61"/>
      <c r="M228" s="61"/>
    </row>
    <row r="229" spans="5:13" ht="12.75">
      <c r="E229" s="61"/>
      <c r="F229" s="61"/>
      <c r="G229" s="61"/>
      <c r="H229" s="61"/>
      <c r="I229" s="61"/>
      <c r="J229" s="61"/>
      <c r="K229" s="61"/>
      <c r="L229" s="61"/>
      <c r="M229" s="61"/>
    </row>
    <row r="230" spans="5:13" ht="12.75">
      <c r="E230" s="61"/>
      <c r="F230" s="61"/>
      <c r="G230" s="61"/>
      <c r="H230" s="61"/>
      <c r="I230" s="61"/>
      <c r="J230" s="61"/>
      <c r="K230" s="61"/>
      <c r="L230" s="61"/>
      <c r="M230" s="61"/>
    </row>
    <row r="231" spans="5:13" ht="12.75">
      <c r="E231" s="61"/>
      <c r="F231" s="61"/>
      <c r="G231" s="61"/>
      <c r="H231" s="61"/>
      <c r="I231" s="61"/>
      <c r="J231" s="61"/>
      <c r="K231" s="61"/>
      <c r="L231" s="61"/>
      <c r="M231" s="61"/>
    </row>
    <row r="232" spans="5:13" ht="12.75">
      <c r="E232" s="61"/>
      <c r="F232" s="61"/>
      <c r="G232" s="61"/>
      <c r="H232" s="61"/>
      <c r="I232" s="61"/>
      <c r="J232" s="61"/>
      <c r="K232" s="61"/>
      <c r="L232" s="61"/>
      <c r="M232" s="61"/>
    </row>
    <row r="233" spans="5:13" ht="12.75">
      <c r="E233" s="61"/>
      <c r="F233" s="61"/>
      <c r="G233" s="61"/>
      <c r="H233" s="61"/>
      <c r="I233" s="61"/>
      <c r="J233" s="61"/>
      <c r="K233" s="61"/>
      <c r="L233" s="61"/>
      <c r="M233" s="61"/>
    </row>
    <row r="234" spans="5:13" ht="12.75"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5:13" ht="12.75"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5:13" ht="12.75">
      <c r="E236" s="61"/>
      <c r="F236" s="61"/>
      <c r="G236" s="61"/>
      <c r="H236" s="61"/>
      <c r="I236" s="61"/>
      <c r="J236" s="61"/>
      <c r="K236" s="61"/>
      <c r="L236" s="61"/>
      <c r="M236" s="61"/>
    </row>
    <row r="237" spans="5:13" ht="12.75">
      <c r="E237" s="61"/>
      <c r="F237" s="61"/>
      <c r="G237" s="61"/>
      <c r="H237" s="61"/>
      <c r="I237" s="61"/>
      <c r="J237" s="61"/>
      <c r="K237" s="61"/>
      <c r="L237" s="61"/>
      <c r="M237" s="61"/>
    </row>
    <row r="238" spans="5:13" ht="12.75">
      <c r="E238" s="61"/>
      <c r="F238" s="61"/>
      <c r="G238" s="61"/>
      <c r="H238" s="61"/>
      <c r="I238" s="61"/>
      <c r="J238" s="61"/>
      <c r="K238" s="61"/>
      <c r="L238" s="61"/>
      <c r="M238" s="61"/>
    </row>
    <row r="239" spans="5:13" ht="12.75">
      <c r="E239" s="61"/>
      <c r="F239" s="61"/>
      <c r="G239" s="61"/>
      <c r="H239" s="61"/>
      <c r="I239" s="61"/>
      <c r="J239" s="61"/>
      <c r="K239" s="61"/>
      <c r="L239" s="61"/>
      <c r="M239" s="61"/>
    </row>
    <row r="240" spans="5:13" ht="12.75">
      <c r="E240" s="61"/>
      <c r="F240" s="61"/>
      <c r="G240" s="61"/>
      <c r="H240" s="61"/>
      <c r="I240" s="61"/>
      <c r="J240" s="61"/>
      <c r="K240" s="61"/>
      <c r="L240" s="61"/>
      <c r="M240" s="61"/>
    </row>
    <row r="241" spans="5:13" ht="12.75">
      <c r="E241" s="61"/>
      <c r="F241" s="61"/>
      <c r="G241" s="61"/>
      <c r="H241" s="61"/>
      <c r="I241" s="61"/>
      <c r="J241" s="61"/>
      <c r="K241" s="61"/>
      <c r="L241" s="61"/>
      <c r="M241" s="61"/>
    </row>
    <row r="242" spans="5:13" ht="12.75">
      <c r="E242" s="61"/>
      <c r="F242" s="61"/>
      <c r="G242" s="61"/>
      <c r="H242" s="61"/>
      <c r="I242" s="61"/>
      <c r="J242" s="61"/>
      <c r="K242" s="61"/>
      <c r="L242" s="61"/>
      <c r="M242" s="61"/>
    </row>
    <row r="243" spans="5:13" ht="12.75"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5:13" ht="12.75">
      <c r="E244" s="61"/>
      <c r="F244" s="61"/>
      <c r="G244" s="61"/>
      <c r="H244" s="61"/>
      <c r="I244" s="61"/>
      <c r="J244" s="61"/>
      <c r="K244" s="61"/>
      <c r="L244" s="61"/>
      <c r="M244" s="61"/>
    </row>
    <row r="245" spans="5:13" ht="12.75">
      <c r="E245" s="61"/>
      <c r="F245" s="61"/>
      <c r="G245" s="61"/>
      <c r="H245" s="61"/>
      <c r="I245" s="61"/>
      <c r="J245" s="61"/>
      <c r="K245" s="61"/>
      <c r="L245" s="61"/>
      <c r="M245" s="61"/>
    </row>
    <row r="246" spans="5:13" ht="12.75"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5:13" ht="12.75">
      <c r="E247" s="61"/>
      <c r="F247" s="61"/>
      <c r="G247" s="61"/>
      <c r="H247" s="61"/>
      <c r="I247" s="61"/>
      <c r="J247" s="61"/>
      <c r="K247" s="61"/>
      <c r="L247" s="61"/>
      <c r="M247" s="61"/>
    </row>
    <row r="248" spans="5:13" ht="12.75">
      <c r="E248" s="61"/>
      <c r="F248" s="61"/>
      <c r="G248" s="61"/>
      <c r="H248" s="61"/>
      <c r="I248" s="61"/>
      <c r="J248" s="61"/>
      <c r="K248" s="61"/>
      <c r="L248" s="61"/>
      <c r="M248" s="61"/>
    </row>
    <row r="249" spans="5:13" ht="12.75">
      <c r="E249" s="61"/>
      <c r="F249" s="61"/>
      <c r="G249" s="61"/>
      <c r="H249" s="61"/>
      <c r="I249" s="61"/>
      <c r="J249" s="61"/>
      <c r="K249" s="61"/>
      <c r="L249" s="61"/>
      <c r="M249" s="61"/>
    </row>
    <row r="250" spans="5:13" ht="12.75">
      <c r="E250" s="61"/>
      <c r="F250" s="61"/>
      <c r="G250" s="61"/>
      <c r="H250" s="61"/>
      <c r="I250" s="61"/>
      <c r="J250" s="61"/>
      <c r="K250" s="61"/>
      <c r="L250" s="61"/>
      <c r="M250" s="61"/>
    </row>
    <row r="251" spans="5:13" ht="12.75">
      <c r="E251" s="61"/>
      <c r="F251" s="61"/>
      <c r="G251" s="61"/>
      <c r="H251" s="61"/>
      <c r="I251" s="61"/>
      <c r="J251" s="61"/>
      <c r="K251" s="61"/>
      <c r="L251" s="61"/>
      <c r="M251" s="61"/>
    </row>
    <row r="252" spans="5:13" ht="12.75">
      <c r="E252" s="61"/>
      <c r="F252" s="61"/>
      <c r="G252" s="61"/>
      <c r="H252" s="61"/>
      <c r="I252" s="61"/>
      <c r="J252" s="61"/>
      <c r="K252" s="61"/>
      <c r="L252" s="61"/>
      <c r="M252" s="61"/>
    </row>
    <row r="253" spans="5:13" ht="12.75">
      <c r="E253" s="61"/>
      <c r="F253" s="61"/>
      <c r="G253" s="61"/>
      <c r="H253" s="61"/>
      <c r="I253" s="61"/>
      <c r="J253" s="61"/>
      <c r="K253" s="61"/>
      <c r="L253" s="61"/>
      <c r="M253" s="61"/>
    </row>
    <row r="254" spans="5:13" ht="12.75">
      <c r="E254" s="61"/>
      <c r="F254" s="61"/>
      <c r="G254" s="61"/>
      <c r="H254" s="61"/>
      <c r="I254" s="61"/>
      <c r="J254" s="61"/>
      <c r="K254" s="61"/>
      <c r="L254" s="61"/>
      <c r="M254" s="61"/>
    </row>
    <row r="255" spans="5:13" ht="12.75">
      <c r="E255" s="61"/>
      <c r="F255" s="61"/>
      <c r="G255" s="61"/>
      <c r="H255" s="61"/>
      <c r="I255" s="61"/>
      <c r="J255" s="61"/>
      <c r="K255" s="61"/>
      <c r="L255" s="61"/>
      <c r="M255" s="61"/>
    </row>
    <row r="256" spans="5:13" ht="12.75">
      <c r="E256" s="61"/>
      <c r="F256" s="61"/>
      <c r="G256" s="61"/>
      <c r="H256" s="61"/>
      <c r="I256" s="61"/>
      <c r="J256" s="61"/>
      <c r="K256" s="61"/>
      <c r="L256" s="61"/>
      <c r="M256" s="61"/>
    </row>
    <row r="257" spans="5:13" ht="12.75"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5:13" ht="12.75"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5:13" ht="12.75"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5:13" ht="12.75"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5:13" ht="12.75"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5:13" ht="12.75"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5:13" ht="12.75"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5:13" ht="12.75"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5:13" ht="12.75"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5:13" ht="12.75"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5:13" ht="12.75"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5:13" ht="12.75"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5:13" ht="12.75"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5:13" ht="12.75"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5:13" ht="12.75"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5:13" ht="12.75"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5:13" ht="12.75"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5:13" ht="12.75"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5:13" ht="12.75"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5:13" ht="12.75"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5:13" ht="12.75"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5:13" ht="12.75"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5:13" ht="12.75"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5:13" ht="12.75"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5:13" ht="12.75"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5:13" ht="12.75"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5:13" ht="12.75"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5:13" ht="12.75"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5:13" ht="12.75"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5:13" ht="12.75"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5:13" ht="12.75"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5:13" ht="12.75"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5:13" ht="12.75"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5:13" ht="12.75"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5:13" ht="12.75"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5:13" ht="12.75"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5:13" ht="12.75"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5:13" ht="12.75"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5:13" ht="12.75"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5:13" ht="12.75"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5:13" ht="12.75"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5:13" ht="12.75"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5:13" ht="12.75"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5:13" ht="12.75"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5:13" ht="12.75"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5:13" ht="12.75"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5:13" ht="12.75"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5:13" ht="12.75"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5:13" ht="12.75"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5:13" ht="12.75"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5:13" ht="12.75"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5:13" ht="12.75"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5:13" ht="12.75"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5:13" ht="12.75"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5:13" ht="12.75"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5:13" ht="12.75"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5:13" ht="12.75"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5:13" ht="12.75"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5:13" ht="12.75"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5:13" ht="12.75"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5:13" ht="12.75"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5:13" ht="12.75"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5:13" ht="12.75"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5:13" ht="12.75"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5:13" ht="12.75"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5:13" ht="12.75"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5:13" ht="12.75"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5:13" ht="12.75"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5:13" ht="12.75"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5:13" ht="12.75"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5:13" ht="12.75"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5:13" ht="12.75"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5:13" ht="12.75"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5:13" ht="12.75"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5:13" ht="12.75"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5:13" ht="12.75"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5:13" ht="12.75"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5:13" ht="12.75"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5:13" ht="12.75"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5:13" ht="12.75"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5:13" ht="12.75"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5:13" ht="12.75"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5:13" ht="12.75"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5:13" ht="12.75"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5:13" ht="12.75"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5:13" ht="12.75"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5:13" ht="12.75"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5:13" ht="12.75"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5:13" ht="12.75"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5:13" ht="12.75">
      <c r="E346" s="61"/>
      <c r="F346" s="61"/>
      <c r="G346" s="61"/>
      <c r="H346" s="61"/>
      <c r="I346" s="61"/>
      <c r="J346" s="61"/>
      <c r="K346" s="61"/>
      <c r="L346" s="61"/>
      <c r="M346" s="61"/>
    </row>
    <row r="347" spans="5:13" ht="12.75">
      <c r="E347" s="61"/>
      <c r="F347" s="61"/>
      <c r="G347" s="61"/>
      <c r="H347" s="61"/>
      <c r="I347" s="61"/>
      <c r="J347" s="61"/>
      <c r="K347" s="61"/>
      <c r="L347" s="61"/>
      <c r="M347" s="61"/>
    </row>
    <row r="348" spans="5:13" ht="12.75">
      <c r="E348" s="61"/>
      <c r="F348" s="61"/>
      <c r="G348" s="61"/>
      <c r="H348" s="61"/>
      <c r="I348" s="61"/>
      <c r="J348" s="61"/>
      <c r="K348" s="61"/>
      <c r="L348" s="61"/>
      <c r="M348" s="61"/>
    </row>
    <row r="349" spans="5:13" ht="12.75">
      <c r="E349" s="61"/>
      <c r="F349" s="61"/>
      <c r="G349" s="61"/>
      <c r="H349" s="61"/>
      <c r="I349" s="61"/>
      <c r="J349" s="61"/>
      <c r="K349" s="61"/>
      <c r="L349" s="61"/>
      <c r="M349" s="61"/>
    </row>
    <row r="350" spans="5:13" ht="12.75">
      <c r="E350" s="61"/>
      <c r="F350" s="61"/>
      <c r="G350" s="61"/>
      <c r="H350" s="61"/>
      <c r="I350" s="61"/>
      <c r="J350" s="61"/>
      <c r="K350" s="61"/>
      <c r="L350" s="61"/>
      <c r="M350" s="61"/>
    </row>
    <row r="351" spans="5:13" ht="12.75">
      <c r="E351" s="61"/>
      <c r="F351" s="61"/>
      <c r="G351" s="61"/>
      <c r="H351" s="61"/>
      <c r="I351" s="61"/>
      <c r="J351" s="61"/>
      <c r="K351" s="61"/>
      <c r="L351" s="61"/>
      <c r="M351" s="61"/>
    </row>
    <row r="352" spans="5:13" ht="12.75">
      <c r="E352" s="61"/>
      <c r="F352" s="61"/>
      <c r="G352" s="61"/>
      <c r="H352" s="61"/>
      <c r="I352" s="61"/>
      <c r="J352" s="61"/>
      <c r="K352" s="61"/>
      <c r="L352" s="61"/>
      <c r="M352" s="61"/>
    </row>
    <row r="353" spans="5:13" ht="12.75"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5:13" ht="12.75">
      <c r="E354" s="61"/>
      <c r="F354" s="61"/>
      <c r="G354" s="61"/>
      <c r="H354" s="61"/>
      <c r="I354" s="61"/>
      <c r="J354" s="61"/>
      <c r="K354" s="61"/>
      <c r="L354" s="61"/>
      <c r="M354" s="61"/>
    </row>
    <row r="355" spans="5:13" ht="12.75">
      <c r="E355" s="61"/>
      <c r="F355" s="61"/>
      <c r="G355" s="61"/>
      <c r="H355" s="61"/>
      <c r="I355" s="61"/>
      <c r="J355" s="61"/>
      <c r="K355" s="61"/>
      <c r="L355" s="61"/>
      <c r="M355" s="61"/>
    </row>
    <row r="356" spans="5:13" ht="12.75">
      <c r="E356" s="61"/>
      <c r="F356" s="61"/>
      <c r="G356" s="61"/>
      <c r="H356" s="61"/>
      <c r="I356" s="61"/>
      <c r="J356" s="61"/>
      <c r="K356" s="61"/>
      <c r="L356" s="61"/>
      <c r="M356" s="61"/>
    </row>
    <row r="357" spans="5:13" ht="12.75">
      <c r="E357" s="61"/>
      <c r="F357" s="61"/>
      <c r="G357" s="61"/>
      <c r="H357" s="61"/>
      <c r="I357" s="61"/>
      <c r="J357" s="61"/>
      <c r="K357" s="61"/>
      <c r="L357" s="61"/>
      <c r="M357" s="61"/>
    </row>
    <row r="358" spans="5:13" ht="12.75"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5:13" ht="12.75">
      <c r="E359" s="61"/>
      <c r="F359" s="61"/>
      <c r="G359" s="61"/>
      <c r="H359" s="61"/>
      <c r="I359" s="61"/>
      <c r="J359" s="61"/>
      <c r="K359" s="61"/>
      <c r="L359" s="61"/>
      <c r="M359" s="61"/>
    </row>
    <row r="360" spans="5:13" ht="12.75">
      <c r="E360" s="61"/>
      <c r="F360" s="61"/>
      <c r="G360" s="61"/>
      <c r="H360" s="61"/>
      <c r="I360" s="61"/>
      <c r="J360" s="61"/>
      <c r="K360" s="61"/>
      <c r="L360" s="61"/>
      <c r="M360" s="61"/>
    </row>
    <row r="361" spans="5:13" ht="12.75">
      <c r="E361" s="61"/>
      <c r="F361" s="61"/>
      <c r="G361" s="61"/>
      <c r="H361" s="61"/>
      <c r="I361" s="61"/>
      <c r="J361" s="61"/>
      <c r="K361" s="61"/>
      <c r="L361" s="61"/>
      <c r="M361" s="61"/>
    </row>
    <row r="362" spans="5:13" ht="12.75">
      <c r="E362" s="61"/>
      <c r="F362" s="61"/>
      <c r="G362" s="61"/>
      <c r="H362" s="61"/>
      <c r="I362" s="61"/>
      <c r="J362" s="61"/>
      <c r="K362" s="61"/>
      <c r="L362" s="61"/>
      <c r="M362" s="61"/>
    </row>
    <row r="363" spans="5:13" ht="12.75">
      <c r="E363" s="61"/>
      <c r="F363" s="61"/>
      <c r="G363" s="61"/>
      <c r="H363" s="61"/>
      <c r="I363" s="61"/>
      <c r="J363" s="61"/>
      <c r="K363" s="61"/>
      <c r="L363" s="61"/>
      <c r="M363" s="61"/>
    </row>
    <row r="364" spans="5:13" ht="12.75">
      <c r="E364" s="61"/>
      <c r="F364" s="61"/>
      <c r="G364" s="61"/>
      <c r="H364" s="61"/>
      <c r="I364" s="61"/>
      <c r="J364" s="61"/>
      <c r="K364" s="61"/>
      <c r="L364" s="61"/>
      <c r="M364" s="61"/>
    </row>
    <row r="365" spans="5:13" ht="12.75">
      <c r="E365" s="61"/>
      <c r="F365" s="61"/>
      <c r="G365" s="61"/>
      <c r="H365" s="61"/>
      <c r="I365" s="61"/>
      <c r="J365" s="61"/>
      <c r="K365" s="61"/>
      <c r="L365" s="61"/>
      <c r="M365" s="61"/>
    </row>
    <row r="366" spans="5:13" ht="12.75">
      <c r="E366" s="61"/>
      <c r="F366" s="61"/>
      <c r="G366" s="61"/>
      <c r="H366" s="61"/>
      <c r="I366" s="61"/>
      <c r="J366" s="61"/>
      <c r="K366" s="61"/>
      <c r="L366" s="61"/>
      <c r="M366" s="61"/>
    </row>
    <row r="367" spans="5:13" ht="12.75">
      <c r="E367" s="61"/>
      <c r="F367" s="61"/>
      <c r="G367" s="61"/>
      <c r="H367" s="61"/>
      <c r="I367" s="61"/>
      <c r="J367" s="61"/>
      <c r="K367" s="61"/>
      <c r="L367" s="61"/>
      <c r="M367" s="61"/>
    </row>
    <row r="368" spans="5:13" ht="12.75">
      <c r="E368" s="61"/>
      <c r="F368" s="61"/>
      <c r="G368" s="61"/>
      <c r="H368" s="61"/>
      <c r="I368" s="61"/>
      <c r="J368" s="61"/>
      <c r="K368" s="61"/>
      <c r="L368" s="61"/>
      <c r="M368" s="61"/>
    </row>
    <row r="369" spans="5:13" ht="12.75">
      <c r="E369" s="61"/>
      <c r="F369" s="61"/>
      <c r="G369" s="61"/>
      <c r="H369" s="61"/>
      <c r="I369" s="61"/>
      <c r="J369" s="61"/>
      <c r="K369" s="61"/>
      <c r="L369" s="61"/>
      <c r="M369" s="61"/>
    </row>
    <row r="370" spans="5:13" ht="12.75">
      <c r="E370" s="61"/>
      <c r="F370" s="61"/>
      <c r="G370" s="61"/>
      <c r="H370" s="61"/>
      <c r="I370" s="61"/>
      <c r="J370" s="61"/>
      <c r="K370" s="61"/>
      <c r="L370" s="61"/>
      <c r="M370" s="61"/>
    </row>
    <row r="371" spans="5:13" ht="12.75">
      <c r="E371" s="61"/>
      <c r="F371" s="61"/>
      <c r="G371" s="61"/>
      <c r="H371" s="61"/>
      <c r="I371" s="61"/>
      <c r="J371" s="61"/>
      <c r="K371" s="61"/>
      <c r="L371" s="61"/>
      <c r="M371" s="61"/>
    </row>
    <row r="372" spans="5:13" ht="12.75">
      <c r="E372" s="61"/>
      <c r="F372" s="61"/>
      <c r="G372" s="61"/>
      <c r="H372" s="61"/>
      <c r="I372" s="61"/>
      <c r="J372" s="61"/>
      <c r="K372" s="61"/>
      <c r="L372" s="61"/>
      <c r="M372" s="61"/>
    </row>
    <row r="373" spans="5:13" ht="12.75">
      <c r="E373" s="61"/>
      <c r="F373" s="61"/>
      <c r="G373" s="61"/>
      <c r="H373" s="61"/>
      <c r="I373" s="61"/>
      <c r="J373" s="61"/>
      <c r="K373" s="61"/>
      <c r="L373" s="61"/>
      <c r="M373" s="61"/>
    </row>
    <row r="374" spans="5:13" ht="12.75">
      <c r="E374" s="61"/>
      <c r="F374" s="61"/>
      <c r="G374" s="61"/>
      <c r="H374" s="61"/>
      <c r="I374" s="61"/>
      <c r="J374" s="61"/>
      <c r="K374" s="61"/>
      <c r="L374" s="61"/>
      <c r="M374" s="61"/>
    </row>
    <row r="375" spans="5:13" ht="12.75">
      <c r="E375" s="61"/>
      <c r="F375" s="61"/>
      <c r="G375" s="61"/>
      <c r="H375" s="61"/>
      <c r="I375" s="61"/>
      <c r="J375" s="61"/>
      <c r="K375" s="61"/>
      <c r="L375" s="61"/>
      <c r="M375" s="61"/>
    </row>
    <row r="376" spans="5:13" ht="12.75">
      <c r="E376" s="61"/>
      <c r="F376" s="61"/>
      <c r="G376" s="61"/>
      <c r="H376" s="61"/>
      <c r="I376" s="61"/>
      <c r="J376" s="61"/>
      <c r="K376" s="61"/>
      <c r="L376" s="61"/>
      <c r="M376" s="61"/>
    </row>
    <row r="377" spans="5:13" ht="12.75">
      <c r="E377" s="61"/>
      <c r="F377" s="61"/>
      <c r="G377" s="61"/>
      <c r="H377" s="61"/>
      <c r="I377" s="61"/>
      <c r="J377" s="61"/>
      <c r="K377" s="61"/>
      <c r="L377" s="61"/>
      <c r="M377" s="61"/>
    </row>
    <row r="378" spans="5:13" ht="12.75">
      <c r="E378" s="61"/>
      <c r="F378" s="61"/>
      <c r="G378" s="61"/>
      <c r="H378" s="61"/>
      <c r="I378" s="61"/>
      <c r="J378" s="61"/>
      <c r="K378" s="61"/>
      <c r="L378" s="61"/>
      <c r="M378" s="61"/>
    </row>
    <row r="379" spans="5:13" ht="12.75">
      <c r="E379" s="61"/>
      <c r="F379" s="61"/>
      <c r="G379" s="61"/>
      <c r="H379" s="61"/>
      <c r="I379" s="61"/>
      <c r="J379" s="61"/>
      <c r="K379" s="61"/>
      <c r="L379" s="61"/>
      <c r="M379" s="61"/>
    </row>
    <row r="380" spans="5:13" ht="12.75"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5:13" ht="12.75">
      <c r="E381" s="61"/>
      <c r="F381" s="61"/>
      <c r="G381" s="61"/>
      <c r="H381" s="61"/>
      <c r="I381" s="61"/>
      <c r="J381" s="61"/>
      <c r="K381" s="61"/>
      <c r="L381" s="61"/>
      <c r="M381" s="61"/>
    </row>
    <row r="382" spans="5:13" ht="12.75">
      <c r="E382" s="61"/>
      <c r="F382" s="61"/>
      <c r="G382" s="61"/>
      <c r="H382" s="61"/>
      <c r="I382" s="61"/>
      <c r="J382" s="61"/>
      <c r="K382" s="61"/>
      <c r="L382" s="61"/>
      <c r="M382" s="61"/>
    </row>
    <row r="383" spans="5:13" ht="12.75">
      <c r="E383" s="61"/>
      <c r="F383" s="61"/>
      <c r="G383" s="61"/>
      <c r="H383" s="61"/>
      <c r="I383" s="61"/>
      <c r="J383" s="61"/>
      <c r="K383" s="61"/>
      <c r="L383" s="61"/>
      <c r="M383" s="61"/>
    </row>
    <row r="384" spans="5:13" ht="12.75">
      <c r="E384" s="61"/>
      <c r="F384" s="61"/>
      <c r="G384" s="61"/>
      <c r="H384" s="61"/>
      <c r="I384" s="61"/>
      <c r="J384" s="61"/>
      <c r="K384" s="61"/>
      <c r="L384" s="61"/>
      <c r="M384" s="61"/>
    </row>
    <row r="385" spans="5:13" ht="12.75">
      <c r="E385" s="61"/>
      <c r="F385" s="61"/>
      <c r="G385" s="61"/>
      <c r="H385" s="61"/>
      <c r="I385" s="61"/>
      <c r="J385" s="61"/>
      <c r="K385" s="61"/>
      <c r="L385" s="61"/>
      <c r="M385" s="61"/>
    </row>
    <row r="386" spans="5:13" ht="12.75">
      <c r="E386" s="61"/>
      <c r="F386" s="61"/>
      <c r="G386" s="61"/>
      <c r="H386" s="61"/>
      <c r="I386" s="61"/>
      <c r="J386" s="61"/>
      <c r="K386" s="61"/>
      <c r="L386" s="61"/>
      <c r="M386" s="61"/>
    </row>
    <row r="387" spans="5:13" ht="12.75">
      <c r="E387" s="61"/>
      <c r="F387" s="61"/>
      <c r="G387" s="61"/>
      <c r="H387" s="61"/>
      <c r="I387" s="61"/>
      <c r="J387" s="61"/>
      <c r="K387" s="61"/>
      <c r="L387" s="61"/>
      <c r="M387" s="61"/>
    </row>
    <row r="388" spans="5:13" ht="12.75"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5:13" ht="12.75">
      <c r="E389" s="61"/>
      <c r="F389" s="61"/>
      <c r="G389" s="61"/>
      <c r="H389" s="61"/>
      <c r="I389" s="61"/>
      <c r="J389" s="61"/>
      <c r="K389" s="61"/>
      <c r="L389" s="61"/>
      <c r="M389" s="61"/>
    </row>
    <row r="390" spans="5:13" ht="12.75">
      <c r="E390" s="61"/>
      <c r="F390" s="61"/>
      <c r="G390" s="61"/>
      <c r="H390" s="61"/>
      <c r="I390" s="61"/>
      <c r="J390" s="61"/>
      <c r="K390" s="61"/>
      <c r="L390" s="61"/>
      <c r="M390" s="61"/>
    </row>
    <row r="391" spans="5:13" ht="12.75">
      <c r="E391" s="61"/>
      <c r="F391" s="61"/>
      <c r="G391" s="61"/>
      <c r="H391" s="61"/>
      <c r="I391" s="61"/>
      <c r="J391" s="61"/>
      <c r="K391" s="61"/>
      <c r="L391" s="61"/>
      <c r="M391" s="61"/>
    </row>
    <row r="392" spans="5:13" ht="12.75">
      <c r="E392" s="61"/>
      <c r="F392" s="61"/>
      <c r="G392" s="61"/>
      <c r="H392" s="61"/>
      <c r="I392" s="61"/>
      <c r="J392" s="61"/>
      <c r="K392" s="61"/>
      <c r="L392" s="61"/>
      <c r="M392" s="61"/>
    </row>
    <row r="393" spans="5:13" ht="12.75">
      <c r="E393" s="61"/>
      <c r="F393" s="61"/>
      <c r="G393" s="61"/>
      <c r="H393" s="61"/>
      <c r="I393" s="61"/>
      <c r="J393" s="61"/>
      <c r="K393" s="61"/>
      <c r="L393" s="61"/>
      <c r="M393" s="61"/>
    </row>
    <row r="394" spans="5:13" ht="12.75">
      <c r="E394" s="61"/>
      <c r="F394" s="61"/>
      <c r="G394" s="61"/>
      <c r="H394" s="61"/>
      <c r="I394" s="61"/>
      <c r="J394" s="61"/>
      <c r="K394" s="61"/>
      <c r="L394" s="61"/>
      <c r="M394" s="61"/>
    </row>
    <row r="395" spans="5:13" ht="12.75"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5:13" ht="12.75">
      <c r="E396" s="61"/>
      <c r="F396" s="61"/>
      <c r="G396" s="61"/>
      <c r="H396" s="61"/>
      <c r="I396" s="61"/>
      <c r="J396" s="61"/>
      <c r="K396" s="61"/>
      <c r="L396" s="61"/>
      <c r="M396" s="61"/>
    </row>
    <row r="397" spans="5:13" ht="12.75">
      <c r="E397" s="61"/>
      <c r="F397" s="61"/>
      <c r="G397" s="61"/>
      <c r="H397" s="61"/>
      <c r="I397" s="61"/>
      <c r="J397" s="61"/>
      <c r="K397" s="61"/>
      <c r="L397" s="61"/>
      <c r="M397" s="61"/>
    </row>
    <row r="398" spans="5:13" ht="12.75">
      <c r="E398" s="61"/>
      <c r="F398" s="61"/>
      <c r="G398" s="61"/>
      <c r="H398" s="61"/>
      <c r="I398" s="61"/>
      <c r="J398" s="61"/>
      <c r="K398" s="61"/>
      <c r="L398" s="61"/>
      <c r="M398" s="61"/>
    </row>
    <row r="399" spans="5:13" ht="12.75">
      <c r="E399" s="61"/>
      <c r="F399" s="61"/>
      <c r="G399" s="61"/>
      <c r="H399" s="61"/>
      <c r="I399" s="61"/>
      <c r="J399" s="61"/>
      <c r="K399" s="61"/>
      <c r="L399" s="61"/>
      <c r="M399" s="61"/>
    </row>
    <row r="400" spans="5:13" ht="12.75">
      <c r="E400" s="61"/>
      <c r="F400" s="61"/>
      <c r="G400" s="61"/>
      <c r="H400" s="61"/>
      <c r="I400" s="61"/>
      <c r="J400" s="61"/>
      <c r="K400" s="61"/>
      <c r="L400" s="61"/>
      <c r="M400" s="61"/>
    </row>
    <row r="401" spans="5:13" ht="12.75">
      <c r="E401" s="61"/>
      <c r="F401" s="61"/>
      <c r="G401" s="61"/>
      <c r="H401" s="61"/>
      <c r="I401" s="61"/>
      <c r="J401" s="61"/>
      <c r="K401" s="61"/>
      <c r="L401" s="61"/>
      <c r="M401" s="61"/>
    </row>
    <row r="402" spans="5:13" ht="12.75">
      <c r="E402" s="61"/>
      <c r="F402" s="61"/>
      <c r="G402" s="61"/>
      <c r="H402" s="61"/>
      <c r="I402" s="61"/>
      <c r="J402" s="61"/>
      <c r="K402" s="61"/>
      <c r="L402" s="61"/>
      <c r="M402" s="61"/>
    </row>
    <row r="403" spans="5:13" ht="12.75"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5:13" ht="12.75">
      <c r="E404" s="61"/>
      <c r="F404" s="61"/>
      <c r="G404" s="61"/>
      <c r="H404" s="61"/>
      <c r="I404" s="61"/>
      <c r="J404" s="61"/>
      <c r="K404" s="61"/>
      <c r="L404" s="61"/>
      <c r="M404" s="61"/>
    </row>
    <row r="405" spans="5:13" ht="12.75">
      <c r="E405" s="61"/>
      <c r="F405" s="61"/>
      <c r="G405" s="61"/>
      <c r="H405" s="61"/>
      <c r="I405" s="61"/>
      <c r="J405" s="61"/>
      <c r="K405" s="61"/>
      <c r="L405" s="61"/>
      <c r="M405" s="61"/>
    </row>
    <row r="406" spans="5:13" ht="12.75">
      <c r="E406" s="61"/>
      <c r="F406" s="61"/>
      <c r="G406" s="61"/>
      <c r="H406" s="61"/>
      <c r="I406" s="61"/>
      <c r="J406" s="61"/>
      <c r="K406" s="61"/>
      <c r="L406" s="61"/>
      <c r="M406" s="61"/>
    </row>
    <row r="407" spans="5:13" ht="12.75">
      <c r="E407" s="61"/>
      <c r="F407" s="61"/>
      <c r="G407" s="61"/>
      <c r="H407" s="61"/>
      <c r="I407" s="61"/>
      <c r="J407" s="61"/>
      <c r="K407" s="61"/>
      <c r="L407" s="61"/>
      <c r="M407" s="61"/>
    </row>
    <row r="408" spans="5:13" ht="12.75">
      <c r="E408" s="61"/>
      <c r="F408" s="61"/>
      <c r="G408" s="61"/>
      <c r="H408" s="61"/>
      <c r="I408" s="61"/>
      <c r="J408" s="61"/>
      <c r="K408" s="61"/>
      <c r="L408" s="61"/>
      <c r="M408" s="61"/>
    </row>
    <row r="409" spans="5:13" ht="12.75">
      <c r="E409" s="61"/>
      <c r="F409" s="61"/>
      <c r="G409" s="61"/>
      <c r="H409" s="61"/>
      <c r="I409" s="61"/>
      <c r="J409" s="61"/>
      <c r="K409" s="61"/>
      <c r="L409" s="61"/>
      <c r="M409" s="61"/>
    </row>
    <row r="410" spans="5:13" ht="12.75">
      <c r="E410" s="61"/>
      <c r="F410" s="61"/>
      <c r="G410" s="61"/>
      <c r="H410" s="61"/>
      <c r="I410" s="61"/>
      <c r="J410" s="61"/>
      <c r="K410" s="61"/>
      <c r="L410" s="61"/>
      <c r="M410" s="61"/>
    </row>
    <row r="411" spans="5:13" ht="12.75">
      <c r="E411" s="61"/>
      <c r="F411" s="61"/>
      <c r="G411" s="61"/>
      <c r="H411" s="61"/>
      <c r="I411" s="61"/>
      <c r="J411" s="61"/>
      <c r="K411" s="61"/>
      <c r="L411" s="61"/>
      <c r="M411" s="61"/>
    </row>
    <row r="412" spans="5:13" ht="12.75">
      <c r="E412" s="61"/>
      <c r="F412" s="61"/>
      <c r="G412" s="61"/>
      <c r="H412" s="61"/>
      <c r="I412" s="61"/>
      <c r="J412" s="61"/>
      <c r="K412" s="61"/>
      <c r="L412" s="61"/>
      <c r="M412" s="61"/>
    </row>
    <row r="413" spans="5:13" ht="12.75">
      <c r="E413" s="61"/>
      <c r="F413" s="61"/>
      <c r="G413" s="61"/>
      <c r="H413" s="61"/>
      <c r="I413" s="61"/>
      <c r="J413" s="61"/>
      <c r="K413" s="61"/>
      <c r="L413" s="61"/>
      <c r="M413" s="61"/>
    </row>
    <row r="414" spans="5:13" ht="12.75">
      <c r="E414" s="61"/>
      <c r="F414" s="61"/>
      <c r="G414" s="61"/>
      <c r="H414" s="61"/>
      <c r="I414" s="61"/>
      <c r="J414" s="61"/>
      <c r="K414" s="61"/>
      <c r="L414" s="61"/>
      <c r="M414" s="61"/>
    </row>
    <row r="415" spans="5:13" ht="12.75">
      <c r="E415" s="61"/>
      <c r="F415" s="61"/>
      <c r="G415" s="61"/>
      <c r="H415" s="61"/>
      <c r="I415" s="61"/>
      <c r="J415" s="61"/>
      <c r="K415" s="61"/>
      <c r="L415" s="61"/>
      <c r="M415" s="61"/>
    </row>
    <row r="416" spans="5:13" ht="12.75">
      <c r="E416" s="61"/>
      <c r="F416" s="61"/>
      <c r="G416" s="61"/>
      <c r="H416" s="61"/>
      <c r="I416" s="61"/>
      <c r="J416" s="61"/>
      <c r="K416" s="61"/>
      <c r="L416" s="61"/>
      <c r="M416" s="61"/>
    </row>
    <row r="417" spans="5:13" ht="12.75">
      <c r="E417" s="61"/>
      <c r="F417" s="61"/>
      <c r="G417" s="61"/>
      <c r="H417" s="61"/>
      <c r="I417" s="61"/>
      <c r="J417" s="61"/>
      <c r="K417" s="61"/>
      <c r="L417" s="61"/>
      <c r="M417" s="61"/>
    </row>
    <row r="418" spans="5:13" ht="12.75">
      <c r="E418" s="61"/>
      <c r="F418" s="61"/>
      <c r="G418" s="61"/>
      <c r="H418" s="61"/>
      <c r="I418" s="61"/>
      <c r="J418" s="61"/>
      <c r="K418" s="61"/>
      <c r="L418" s="61"/>
      <c r="M418" s="61"/>
    </row>
    <row r="419" spans="5:13" ht="12.75">
      <c r="E419" s="61"/>
      <c r="F419" s="61"/>
      <c r="G419" s="61"/>
      <c r="H419" s="61"/>
      <c r="I419" s="61"/>
      <c r="J419" s="61"/>
      <c r="K419" s="61"/>
      <c r="L419" s="61"/>
      <c r="M419" s="61"/>
    </row>
    <row r="420" spans="5:13" ht="12.75">
      <c r="E420" s="61"/>
      <c r="F420" s="61"/>
      <c r="G420" s="61"/>
      <c r="H420" s="61"/>
      <c r="I420" s="61"/>
      <c r="J420" s="61"/>
      <c r="K420" s="61"/>
      <c r="L420" s="61"/>
      <c r="M420" s="61"/>
    </row>
    <row r="421" spans="5:13" ht="12.75">
      <c r="E421" s="61"/>
      <c r="F421" s="61"/>
      <c r="G421" s="61"/>
      <c r="H421" s="61"/>
      <c r="I421" s="61"/>
      <c r="J421" s="61"/>
      <c r="K421" s="61"/>
      <c r="L421" s="61"/>
      <c r="M421" s="61"/>
    </row>
    <row r="422" spans="5:13" ht="12.75">
      <c r="E422" s="61"/>
      <c r="F422" s="61"/>
      <c r="G422" s="61"/>
      <c r="H422" s="61"/>
      <c r="I422" s="61"/>
      <c r="J422" s="61"/>
      <c r="K422" s="61"/>
      <c r="L422" s="61"/>
      <c r="M422" s="61"/>
    </row>
    <row r="423" spans="5:13" ht="12.75">
      <c r="E423" s="61"/>
      <c r="F423" s="61"/>
      <c r="G423" s="61"/>
      <c r="H423" s="61"/>
      <c r="I423" s="61"/>
      <c r="J423" s="61"/>
      <c r="K423" s="61"/>
      <c r="L423" s="61"/>
      <c r="M423" s="61"/>
    </row>
    <row r="424" spans="5:13" ht="12.75">
      <c r="E424" s="61"/>
      <c r="F424" s="61"/>
      <c r="G424" s="61"/>
      <c r="H424" s="61"/>
      <c r="I424" s="61"/>
      <c r="J424" s="61"/>
      <c r="K424" s="61"/>
      <c r="L424" s="61"/>
      <c r="M424" s="61"/>
    </row>
    <row r="425" spans="5:13" ht="12.75">
      <c r="E425" s="61"/>
      <c r="F425" s="61"/>
      <c r="G425" s="61"/>
      <c r="H425" s="61"/>
      <c r="I425" s="61"/>
      <c r="J425" s="61"/>
      <c r="K425" s="61"/>
      <c r="L425" s="61"/>
      <c r="M425" s="61"/>
    </row>
    <row r="426" spans="5:13" ht="12.75">
      <c r="E426" s="61"/>
      <c r="F426" s="61"/>
      <c r="G426" s="61"/>
      <c r="H426" s="61"/>
      <c r="I426" s="61"/>
      <c r="J426" s="61"/>
      <c r="K426" s="61"/>
      <c r="L426" s="61"/>
      <c r="M426" s="61"/>
    </row>
    <row r="427" spans="5:13" ht="12.75">
      <c r="E427" s="61"/>
      <c r="F427" s="61"/>
      <c r="G427" s="61"/>
      <c r="H427" s="61"/>
      <c r="I427" s="61"/>
      <c r="J427" s="61"/>
      <c r="K427" s="61"/>
      <c r="L427" s="61"/>
      <c r="M427" s="61"/>
    </row>
    <row r="428" spans="5:13" ht="12.75">
      <c r="E428" s="61"/>
      <c r="F428" s="61"/>
      <c r="G428" s="61"/>
      <c r="H428" s="61"/>
      <c r="I428" s="61"/>
      <c r="J428" s="61"/>
      <c r="K428" s="61"/>
      <c r="L428" s="61"/>
      <c r="M428" s="61"/>
    </row>
    <row r="429" spans="5:13" ht="12.75">
      <c r="E429" s="61"/>
      <c r="F429" s="61"/>
      <c r="G429" s="61"/>
      <c r="H429" s="61"/>
      <c r="I429" s="61"/>
      <c r="J429" s="61"/>
      <c r="K429" s="61"/>
      <c r="L429" s="61"/>
      <c r="M429" s="61"/>
    </row>
    <row r="430" spans="5:13" ht="12.75">
      <c r="E430" s="61"/>
      <c r="F430" s="61"/>
      <c r="G430" s="61"/>
      <c r="H430" s="61"/>
      <c r="I430" s="61"/>
      <c r="J430" s="61"/>
      <c r="K430" s="61"/>
      <c r="L430" s="61"/>
      <c r="M430" s="61"/>
    </row>
    <row r="431" spans="5:13" ht="12.75"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5:13" ht="12.75">
      <c r="E432" s="61"/>
      <c r="F432" s="61"/>
      <c r="G432" s="61"/>
      <c r="H432" s="61"/>
      <c r="I432" s="61"/>
      <c r="J432" s="61"/>
      <c r="K432" s="61"/>
      <c r="L432" s="61"/>
      <c r="M432" s="61"/>
    </row>
    <row r="433" spans="5:13" ht="12.75">
      <c r="E433" s="61"/>
      <c r="F433" s="61"/>
      <c r="G433" s="61"/>
      <c r="H433" s="61"/>
      <c r="I433" s="61"/>
      <c r="J433" s="61"/>
      <c r="K433" s="61"/>
      <c r="L433" s="61"/>
      <c r="M433" s="61"/>
    </row>
    <row r="434" spans="5:13" ht="12.75">
      <c r="E434" s="61"/>
      <c r="F434" s="61"/>
      <c r="G434" s="61"/>
      <c r="H434" s="61"/>
      <c r="I434" s="61"/>
      <c r="J434" s="61"/>
      <c r="K434" s="61"/>
      <c r="L434" s="61"/>
      <c r="M434" s="61"/>
    </row>
    <row r="435" spans="5:13" ht="12.75">
      <c r="E435" s="61"/>
      <c r="F435" s="61"/>
      <c r="G435" s="61"/>
      <c r="H435" s="61"/>
      <c r="I435" s="61"/>
      <c r="J435" s="61"/>
      <c r="K435" s="61"/>
      <c r="L435" s="61"/>
      <c r="M435" s="61"/>
    </row>
    <row r="436" spans="5:13" ht="12.75">
      <c r="E436" s="61"/>
      <c r="F436" s="61"/>
      <c r="G436" s="61"/>
      <c r="H436" s="61"/>
      <c r="I436" s="61"/>
      <c r="J436" s="61"/>
      <c r="K436" s="61"/>
      <c r="L436" s="61"/>
      <c r="M436" s="61"/>
    </row>
    <row r="437" spans="5:13" ht="12.75">
      <c r="E437" s="61"/>
      <c r="F437" s="61"/>
      <c r="G437" s="61"/>
      <c r="H437" s="61"/>
      <c r="I437" s="61"/>
      <c r="J437" s="61"/>
      <c r="K437" s="61"/>
      <c r="L437" s="61"/>
      <c r="M437" s="61"/>
    </row>
    <row r="438" spans="5:13" ht="12.75">
      <c r="E438" s="61"/>
      <c r="F438" s="61"/>
      <c r="G438" s="61"/>
      <c r="H438" s="61"/>
      <c r="I438" s="61"/>
      <c r="J438" s="61"/>
      <c r="K438" s="61"/>
      <c r="L438" s="61"/>
      <c r="M438" s="61"/>
    </row>
    <row r="439" spans="5:13" ht="12.75">
      <c r="E439" s="61"/>
      <c r="F439" s="61"/>
      <c r="G439" s="61"/>
      <c r="H439" s="61"/>
      <c r="I439" s="61"/>
      <c r="J439" s="61"/>
      <c r="K439" s="61"/>
      <c r="L439" s="61"/>
      <c r="M439" s="61"/>
    </row>
    <row r="440" spans="5:13" ht="12.75">
      <c r="E440" s="61"/>
      <c r="F440" s="61"/>
      <c r="G440" s="61"/>
      <c r="H440" s="61"/>
      <c r="I440" s="61"/>
      <c r="J440" s="61"/>
      <c r="K440" s="61"/>
      <c r="L440" s="61"/>
      <c r="M440" s="61"/>
    </row>
    <row r="441" spans="5:13" ht="12.75">
      <c r="E441" s="61"/>
      <c r="F441" s="61"/>
      <c r="G441" s="61"/>
      <c r="H441" s="61"/>
      <c r="I441" s="61"/>
      <c r="J441" s="61"/>
      <c r="K441" s="61"/>
      <c r="L441" s="61"/>
      <c r="M441" s="61"/>
    </row>
    <row r="442" spans="5:13" ht="12.75">
      <c r="E442" s="61"/>
      <c r="F442" s="61"/>
      <c r="G442" s="61"/>
      <c r="H442" s="61"/>
      <c r="I442" s="61"/>
      <c r="J442" s="61"/>
      <c r="K442" s="61"/>
      <c r="L442" s="61"/>
      <c r="M442" s="61"/>
    </row>
    <row r="443" spans="5:13" ht="12.75">
      <c r="E443" s="61"/>
      <c r="F443" s="61"/>
      <c r="G443" s="61"/>
      <c r="H443" s="61"/>
      <c r="I443" s="61"/>
      <c r="J443" s="61"/>
      <c r="K443" s="61"/>
      <c r="L443" s="61"/>
      <c r="M443" s="61"/>
    </row>
    <row r="444" spans="5:13" ht="12.75">
      <c r="E444" s="61"/>
      <c r="F444" s="61"/>
      <c r="G444" s="61"/>
      <c r="H444" s="61"/>
      <c r="I444" s="61"/>
      <c r="J444" s="61"/>
      <c r="K444" s="61"/>
      <c r="L444" s="61"/>
      <c r="M444" s="61"/>
    </row>
    <row r="445" spans="5:13" ht="12.75">
      <c r="E445" s="61"/>
      <c r="F445" s="61"/>
      <c r="G445" s="61"/>
      <c r="H445" s="61"/>
      <c r="I445" s="61"/>
      <c r="J445" s="61"/>
      <c r="K445" s="61"/>
      <c r="L445" s="61"/>
      <c r="M445" s="61"/>
    </row>
    <row r="446" spans="5:13" ht="12.75">
      <c r="E446" s="61"/>
      <c r="F446" s="61"/>
      <c r="G446" s="61"/>
      <c r="H446" s="61"/>
      <c r="I446" s="61"/>
      <c r="J446" s="61"/>
      <c r="K446" s="61"/>
      <c r="L446" s="61"/>
      <c r="M446" s="61"/>
    </row>
    <row r="447" spans="5:13" ht="12.75">
      <c r="E447" s="61"/>
      <c r="F447" s="61"/>
      <c r="G447" s="61"/>
      <c r="H447" s="61"/>
      <c r="I447" s="61"/>
      <c r="J447" s="61"/>
      <c r="K447" s="61"/>
      <c r="L447" s="61"/>
      <c r="M447" s="61"/>
    </row>
    <row r="448" spans="5:13" ht="12.75">
      <c r="E448" s="61"/>
      <c r="F448" s="61"/>
      <c r="G448" s="61"/>
      <c r="H448" s="61"/>
      <c r="I448" s="61"/>
      <c r="J448" s="61"/>
      <c r="K448" s="61"/>
      <c r="L448" s="61"/>
      <c r="M448" s="61"/>
    </row>
    <row r="449" spans="5:13" ht="12.75">
      <c r="E449" s="61"/>
      <c r="F449" s="61"/>
      <c r="G449" s="61"/>
      <c r="H449" s="61"/>
      <c r="I449" s="61"/>
      <c r="J449" s="61"/>
      <c r="K449" s="61"/>
      <c r="L449" s="61"/>
      <c r="M449" s="61"/>
    </row>
    <row r="450" spans="5:13" ht="12.75">
      <c r="E450" s="61"/>
      <c r="F450" s="61"/>
      <c r="G450" s="61"/>
      <c r="H450" s="61"/>
      <c r="I450" s="61"/>
      <c r="J450" s="61"/>
      <c r="K450" s="61"/>
      <c r="L450" s="61"/>
      <c r="M450" s="61"/>
    </row>
    <row r="451" spans="5:13" ht="12.75">
      <c r="E451" s="61"/>
      <c r="F451" s="61"/>
      <c r="G451" s="61"/>
      <c r="H451" s="61"/>
      <c r="I451" s="61"/>
      <c r="J451" s="61"/>
      <c r="K451" s="61"/>
      <c r="L451" s="61"/>
      <c r="M451" s="61"/>
    </row>
    <row r="452" spans="5:13" ht="12.75">
      <c r="E452" s="61"/>
      <c r="F452" s="61"/>
      <c r="G452" s="61"/>
      <c r="H452" s="61"/>
      <c r="I452" s="61"/>
      <c r="J452" s="61"/>
      <c r="K452" s="61"/>
      <c r="L452" s="61"/>
      <c r="M452" s="61"/>
    </row>
    <row r="453" spans="5:13" ht="12.75">
      <c r="E453" s="61"/>
      <c r="F453" s="61"/>
      <c r="G453" s="61"/>
      <c r="H453" s="61"/>
      <c r="I453" s="61"/>
      <c r="J453" s="61"/>
      <c r="K453" s="61"/>
      <c r="L453" s="61"/>
      <c r="M453" s="61"/>
    </row>
    <row r="454" spans="5:13" ht="12.75">
      <c r="E454" s="61"/>
      <c r="F454" s="61"/>
      <c r="G454" s="61"/>
      <c r="H454" s="61"/>
      <c r="I454" s="61"/>
      <c r="J454" s="61"/>
      <c r="K454" s="61"/>
      <c r="L454" s="61"/>
      <c r="M454" s="61"/>
    </row>
    <row r="455" spans="5:13" ht="12.75">
      <c r="E455" s="61"/>
      <c r="F455" s="61"/>
      <c r="G455" s="61"/>
      <c r="H455" s="61"/>
      <c r="I455" s="61"/>
      <c r="J455" s="61"/>
      <c r="K455" s="61"/>
      <c r="L455" s="61"/>
      <c r="M455" s="61"/>
    </row>
    <row r="456" spans="5:13" ht="12.75">
      <c r="E456" s="61"/>
      <c r="F456" s="61"/>
      <c r="G456" s="61"/>
      <c r="H456" s="61"/>
      <c r="I456" s="61"/>
      <c r="J456" s="61"/>
      <c r="K456" s="61"/>
      <c r="L456" s="61"/>
      <c r="M456" s="61"/>
    </row>
    <row r="457" spans="5:13" ht="12.75">
      <c r="E457" s="61"/>
      <c r="F457" s="61"/>
      <c r="G457" s="61"/>
      <c r="H457" s="61"/>
      <c r="I457" s="61"/>
      <c r="J457" s="61"/>
      <c r="K457" s="61"/>
      <c r="L457" s="61"/>
      <c r="M457" s="61"/>
    </row>
    <row r="458" spans="5:13" ht="12.75">
      <c r="E458" s="61"/>
      <c r="F458" s="61"/>
      <c r="G458" s="61"/>
      <c r="H458" s="61"/>
      <c r="I458" s="61"/>
      <c r="J458" s="61"/>
      <c r="K458" s="61"/>
      <c r="L458" s="61"/>
      <c r="M458" s="61"/>
    </row>
    <row r="459" spans="5:13" ht="12.75">
      <c r="E459" s="61"/>
      <c r="F459" s="61"/>
      <c r="G459" s="61"/>
      <c r="H459" s="61"/>
      <c r="I459" s="61"/>
      <c r="J459" s="61"/>
      <c r="K459" s="61"/>
      <c r="L459" s="61"/>
      <c r="M459" s="61"/>
    </row>
    <row r="460" spans="5:13" ht="12.75">
      <c r="E460" s="61"/>
      <c r="F460" s="61"/>
      <c r="G460" s="61"/>
      <c r="H460" s="61"/>
      <c r="I460" s="61"/>
      <c r="J460" s="61"/>
      <c r="K460" s="61"/>
      <c r="L460" s="61"/>
      <c r="M460" s="61"/>
    </row>
    <row r="461" spans="5:13" ht="12.75">
      <c r="E461" s="61"/>
      <c r="F461" s="61"/>
      <c r="G461" s="61"/>
      <c r="H461" s="61"/>
      <c r="I461" s="61"/>
      <c r="J461" s="61"/>
      <c r="K461" s="61"/>
      <c r="L461" s="61"/>
      <c r="M461" s="61"/>
    </row>
    <row r="462" spans="5:13" ht="12.75">
      <c r="E462" s="61"/>
      <c r="F462" s="61"/>
      <c r="G462" s="61"/>
      <c r="H462" s="61"/>
      <c r="I462" s="61"/>
      <c r="J462" s="61"/>
      <c r="K462" s="61"/>
      <c r="L462" s="61"/>
      <c r="M462" s="61"/>
    </row>
    <row r="463" spans="5:13" ht="12.75">
      <c r="E463" s="61"/>
      <c r="F463" s="61"/>
      <c r="G463" s="61"/>
      <c r="H463" s="61"/>
      <c r="I463" s="61"/>
      <c r="J463" s="61"/>
      <c r="K463" s="61"/>
      <c r="L463" s="61"/>
      <c r="M463" s="61"/>
    </row>
    <row r="464" spans="5:13" ht="12.75">
      <c r="E464" s="61"/>
      <c r="F464" s="61"/>
      <c r="G464" s="61"/>
      <c r="H464" s="61"/>
      <c r="I464" s="61"/>
      <c r="J464" s="61"/>
      <c r="K464" s="61"/>
      <c r="L464" s="61"/>
      <c r="M464" s="61"/>
    </row>
    <row r="465" spans="5:13" ht="12.75">
      <c r="E465" s="61"/>
      <c r="F465" s="61"/>
      <c r="G465" s="61"/>
      <c r="H465" s="61"/>
      <c r="I465" s="61"/>
      <c r="J465" s="61"/>
      <c r="K465" s="61"/>
      <c r="L465" s="61"/>
      <c r="M465" s="61"/>
    </row>
    <row r="466" spans="5:13" ht="12.75">
      <c r="E466" s="61"/>
      <c r="F466" s="61"/>
      <c r="G466" s="61"/>
      <c r="H466" s="61"/>
      <c r="I466" s="61"/>
      <c r="J466" s="61"/>
      <c r="K466" s="61"/>
      <c r="L466" s="61"/>
      <c r="M466" s="61"/>
    </row>
    <row r="467" spans="5:13" ht="12.75">
      <c r="E467" s="61"/>
      <c r="F467" s="61"/>
      <c r="G467" s="61"/>
      <c r="H467" s="61"/>
      <c r="I467" s="61"/>
      <c r="J467" s="61"/>
      <c r="K467" s="61"/>
      <c r="L467" s="61"/>
      <c r="M467" s="61"/>
    </row>
    <row r="468" spans="5:13" ht="12.75">
      <c r="E468" s="61"/>
      <c r="F468" s="61"/>
      <c r="G468" s="61"/>
      <c r="H468" s="61"/>
      <c r="I468" s="61"/>
      <c r="J468" s="61"/>
      <c r="K468" s="61"/>
      <c r="L468" s="61"/>
      <c r="M468" s="61"/>
    </row>
    <row r="469" spans="5:13" ht="12.75">
      <c r="E469" s="61"/>
      <c r="F469" s="61"/>
      <c r="G469" s="61"/>
      <c r="H469" s="61"/>
      <c r="I469" s="61"/>
      <c r="J469" s="61"/>
      <c r="K469" s="61"/>
      <c r="L469" s="61"/>
      <c r="M469" s="61"/>
    </row>
    <row r="470" spans="5:13" ht="12.75">
      <c r="E470" s="61"/>
      <c r="F470" s="61"/>
      <c r="G470" s="61"/>
      <c r="H470" s="61"/>
      <c r="I470" s="61"/>
      <c r="J470" s="61"/>
      <c r="K470" s="61"/>
      <c r="L470" s="61"/>
      <c r="M470" s="61"/>
    </row>
    <row r="471" spans="5:13" ht="12.75">
      <c r="E471" s="61"/>
      <c r="F471" s="61"/>
      <c r="G471" s="61"/>
      <c r="H471" s="61"/>
      <c r="I471" s="61"/>
      <c r="J471" s="61"/>
      <c r="K471" s="61"/>
      <c r="L471" s="61"/>
      <c r="M471" s="61"/>
    </row>
    <row r="472" spans="5:13" ht="12.75">
      <c r="E472" s="61"/>
      <c r="F472" s="61"/>
      <c r="G472" s="61"/>
      <c r="H472" s="61"/>
      <c r="I472" s="61"/>
      <c r="J472" s="61"/>
      <c r="K472" s="61"/>
      <c r="L472" s="61"/>
      <c r="M472" s="61"/>
    </row>
    <row r="473" spans="5:13" ht="12.75">
      <c r="E473" s="61"/>
      <c r="F473" s="61"/>
      <c r="G473" s="61"/>
      <c r="H473" s="61"/>
      <c r="I473" s="61"/>
      <c r="J473" s="61"/>
      <c r="K473" s="61"/>
      <c r="L473" s="61"/>
      <c r="M473" s="61"/>
    </row>
    <row r="474" spans="5:13" ht="12.75"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5:13" ht="12.75">
      <c r="E475" s="61"/>
      <c r="F475" s="61"/>
      <c r="G475" s="61"/>
      <c r="H475" s="61"/>
      <c r="I475" s="61"/>
      <c r="J475" s="61"/>
      <c r="K475" s="61"/>
      <c r="L475" s="61"/>
      <c r="M475" s="61"/>
    </row>
    <row r="476" spans="5:13" ht="12.75"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5:13" ht="12.75">
      <c r="E477" s="61"/>
      <c r="F477" s="61"/>
      <c r="G477" s="61"/>
      <c r="H477" s="61"/>
      <c r="I477" s="61"/>
      <c r="J477" s="61"/>
      <c r="K477" s="61"/>
      <c r="L477" s="61"/>
      <c r="M477" s="61"/>
    </row>
    <row r="478" spans="5:13" ht="12.75">
      <c r="E478" s="61"/>
      <c r="F478" s="61"/>
      <c r="G478" s="61"/>
      <c r="H478" s="61"/>
      <c r="I478" s="61"/>
      <c r="J478" s="61"/>
      <c r="K478" s="61"/>
      <c r="L478" s="61"/>
      <c r="M478" s="61"/>
    </row>
    <row r="479" spans="5:13" ht="12.75">
      <c r="E479" s="61"/>
      <c r="F479" s="61"/>
      <c r="G479" s="61"/>
      <c r="H479" s="61"/>
      <c r="I479" s="61"/>
      <c r="J479" s="61"/>
      <c r="K479" s="61"/>
      <c r="L479" s="61"/>
      <c r="M479" s="61"/>
    </row>
    <row r="480" spans="5:13" ht="12.75">
      <c r="E480" s="61"/>
      <c r="F480" s="61"/>
      <c r="G480" s="61"/>
      <c r="H480" s="61"/>
      <c r="I480" s="61"/>
      <c r="J480" s="61"/>
      <c r="K480" s="61"/>
      <c r="L480" s="61"/>
      <c r="M480" s="61"/>
    </row>
    <row r="481" spans="5:13" ht="12.75">
      <c r="E481" s="61"/>
      <c r="F481" s="61"/>
      <c r="G481" s="61"/>
      <c r="H481" s="61"/>
      <c r="I481" s="61"/>
      <c r="J481" s="61"/>
      <c r="K481" s="61"/>
      <c r="L481" s="61"/>
      <c r="M481" s="61"/>
    </row>
    <row r="482" spans="5:13" ht="12.75">
      <c r="E482" s="61"/>
      <c r="F482" s="61"/>
      <c r="G482" s="61"/>
      <c r="H482" s="61"/>
      <c r="I482" s="61"/>
      <c r="J482" s="61"/>
      <c r="K482" s="61"/>
      <c r="L482" s="61"/>
      <c r="M482" s="61"/>
    </row>
    <row r="483" spans="5:13" ht="12.75">
      <c r="E483" s="61"/>
      <c r="F483" s="61"/>
      <c r="G483" s="61"/>
      <c r="H483" s="61"/>
      <c r="I483" s="61"/>
      <c r="J483" s="61"/>
      <c r="K483" s="61"/>
      <c r="L483" s="61"/>
      <c r="M483" s="61"/>
    </row>
    <row r="484" spans="5:13" ht="12.75">
      <c r="E484" s="61"/>
      <c r="F484" s="61"/>
      <c r="G484" s="61"/>
      <c r="H484" s="61"/>
      <c r="I484" s="61"/>
      <c r="J484" s="61"/>
      <c r="K484" s="61"/>
      <c r="L484" s="61"/>
      <c r="M484" s="61"/>
    </row>
    <row r="485" spans="5:13" ht="12.75">
      <c r="E485" s="61"/>
      <c r="F485" s="61"/>
      <c r="G485" s="61"/>
      <c r="H485" s="61"/>
      <c r="I485" s="61"/>
      <c r="J485" s="61"/>
      <c r="K485" s="61"/>
      <c r="L485" s="61"/>
      <c r="M485" s="61"/>
    </row>
    <row r="486" spans="5:13" ht="12.75">
      <c r="E486" s="61"/>
      <c r="F486" s="61"/>
      <c r="G486" s="61"/>
      <c r="H486" s="61"/>
      <c r="I486" s="61"/>
      <c r="J486" s="61"/>
      <c r="K486" s="61"/>
      <c r="L486" s="61"/>
      <c r="M486" s="61"/>
    </row>
    <row r="487" spans="5:13" ht="12.75">
      <c r="E487" s="61"/>
      <c r="F487" s="61"/>
      <c r="G487" s="61"/>
      <c r="H487" s="61"/>
      <c r="I487" s="61"/>
      <c r="J487" s="61"/>
      <c r="K487" s="61"/>
      <c r="L487" s="61"/>
      <c r="M487" s="61"/>
    </row>
    <row r="488" spans="5:13" ht="12.75">
      <c r="E488" s="61"/>
      <c r="F488" s="61"/>
      <c r="G488" s="61"/>
      <c r="H488" s="61"/>
      <c r="I488" s="61"/>
      <c r="J488" s="61"/>
      <c r="K488" s="61"/>
      <c r="L488" s="61"/>
      <c r="M488" s="61"/>
    </row>
    <row r="489" spans="5:13" ht="12.75">
      <c r="E489" s="61"/>
      <c r="F489" s="61"/>
      <c r="G489" s="61"/>
      <c r="H489" s="61"/>
      <c r="I489" s="61"/>
      <c r="J489" s="61"/>
      <c r="K489" s="61"/>
      <c r="L489" s="61"/>
      <c r="M489" s="61"/>
    </row>
    <row r="490" spans="5:13" ht="12.75">
      <c r="E490" s="61"/>
      <c r="F490" s="61"/>
      <c r="G490" s="61"/>
      <c r="H490" s="61"/>
      <c r="I490" s="61"/>
      <c r="J490" s="61"/>
      <c r="K490" s="61"/>
      <c r="L490" s="61"/>
      <c r="M490" s="61"/>
    </row>
    <row r="491" spans="5:13" ht="12.75">
      <c r="E491" s="61"/>
      <c r="F491" s="61"/>
      <c r="G491" s="61"/>
      <c r="H491" s="61"/>
      <c r="I491" s="61"/>
      <c r="J491" s="61"/>
      <c r="K491" s="61"/>
      <c r="L491" s="61"/>
      <c r="M491" s="61"/>
    </row>
    <row r="492" spans="5:13" ht="12.75">
      <c r="E492" s="61"/>
      <c r="F492" s="61"/>
      <c r="G492" s="61"/>
      <c r="H492" s="61"/>
      <c r="I492" s="61"/>
      <c r="J492" s="61"/>
      <c r="K492" s="61"/>
      <c r="L492" s="61"/>
      <c r="M492" s="61"/>
    </row>
    <row r="493" spans="5:13" ht="12.75">
      <c r="E493" s="61"/>
      <c r="F493" s="61"/>
      <c r="G493" s="61"/>
      <c r="H493" s="61"/>
      <c r="I493" s="61"/>
      <c r="J493" s="61"/>
      <c r="K493" s="61"/>
      <c r="L493" s="61"/>
      <c r="M493" s="61"/>
    </row>
    <row r="494" spans="5:13" ht="12.75">
      <c r="E494" s="61"/>
      <c r="F494" s="61"/>
      <c r="G494" s="61"/>
      <c r="H494" s="61"/>
      <c r="I494" s="61"/>
      <c r="J494" s="61"/>
      <c r="K494" s="61"/>
      <c r="L494" s="61"/>
      <c r="M494" s="61"/>
    </row>
    <row r="495" spans="5:13" ht="12.75">
      <c r="E495" s="61"/>
      <c r="F495" s="61"/>
      <c r="G495" s="61"/>
      <c r="H495" s="61"/>
      <c r="I495" s="61"/>
      <c r="J495" s="61"/>
      <c r="K495" s="61"/>
      <c r="L495" s="61"/>
      <c r="M495" s="61"/>
    </row>
    <row r="496" spans="5:13" ht="12.75">
      <c r="E496" s="61"/>
      <c r="F496" s="61"/>
      <c r="G496" s="61"/>
      <c r="H496" s="61"/>
      <c r="I496" s="61"/>
      <c r="J496" s="61"/>
      <c r="K496" s="61"/>
      <c r="L496" s="61"/>
      <c r="M496" s="61"/>
    </row>
    <row r="497" spans="5:13" ht="12.75">
      <c r="E497" s="61"/>
      <c r="F497" s="61"/>
      <c r="G497" s="61"/>
      <c r="H497" s="61"/>
      <c r="I497" s="61"/>
      <c r="J497" s="61"/>
      <c r="K497" s="61"/>
      <c r="L497" s="61"/>
      <c r="M497" s="61"/>
    </row>
    <row r="498" spans="5:13" ht="12.75">
      <c r="E498" s="61"/>
      <c r="F498" s="61"/>
      <c r="G498" s="61"/>
      <c r="H498" s="61"/>
      <c r="I498" s="61"/>
      <c r="J498" s="61"/>
      <c r="K498" s="61"/>
      <c r="L498" s="61"/>
      <c r="M498" s="61"/>
    </row>
    <row r="499" spans="5:13" ht="12.75">
      <c r="E499" s="61"/>
      <c r="F499" s="61"/>
      <c r="G499" s="61"/>
      <c r="H499" s="61"/>
      <c r="I499" s="61"/>
      <c r="J499" s="61"/>
      <c r="K499" s="61"/>
      <c r="L499" s="61"/>
      <c r="M499" s="61"/>
    </row>
    <row r="500" spans="5:13" ht="12.75">
      <c r="E500" s="61"/>
      <c r="F500" s="61"/>
      <c r="G500" s="61"/>
      <c r="H500" s="61"/>
      <c r="I500" s="61"/>
      <c r="J500" s="61"/>
      <c r="K500" s="61"/>
      <c r="L500" s="61"/>
      <c r="M500" s="61"/>
    </row>
    <row r="501" spans="5:13" ht="12.75">
      <c r="E501" s="61"/>
      <c r="F501" s="61"/>
      <c r="G501" s="61"/>
      <c r="H501" s="61"/>
      <c r="I501" s="61"/>
      <c r="J501" s="61"/>
      <c r="K501" s="61"/>
      <c r="L501" s="61"/>
      <c r="M501" s="61"/>
    </row>
    <row r="502" spans="5:13" ht="12.75">
      <c r="E502" s="61"/>
      <c r="F502" s="61"/>
      <c r="G502" s="61"/>
      <c r="H502" s="61"/>
      <c r="I502" s="61"/>
      <c r="J502" s="61"/>
      <c r="K502" s="61"/>
      <c r="L502" s="61"/>
      <c r="M502" s="61"/>
    </row>
    <row r="503" spans="5:13" ht="12.75">
      <c r="E503" s="61"/>
      <c r="F503" s="61"/>
      <c r="G503" s="61"/>
      <c r="H503" s="61"/>
      <c r="I503" s="61"/>
      <c r="J503" s="61"/>
      <c r="K503" s="61"/>
      <c r="L503" s="61"/>
      <c r="M503" s="61"/>
    </row>
    <row r="504" spans="5:13" ht="12.75">
      <c r="E504" s="61"/>
      <c r="F504" s="61"/>
      <c r="G504" s="61"/>
      <c r="H504" s="61"/>
      <c r="I504" s="61"/>
      <c r="J504" s="61"/>
      <c r="K504" s="61"/>
      <c r="L504" s="61"/>
      <c r="M504" s="61"/>
    </row>
    <row r="505" spans="5:13" ht="12.75">
      <c r="E505" s="61"/>
      <c r="F505" s="61"/>
      <c r="G505" s="61"/>
      <c r="H505" s="61"/>
      <c r="I505" s="61"/>
      <c r="J505" s="61"/>
      <c r="K505" s="61"/>
      <c r="L505" s="61"/>
      <c r="M505" s="61"/>
    </row>
    <row r="506" spans="5:13" ht="12.75">
      <c r="E506" s="61"/>
      <c r="F506" s="61"/>
      <c r="G506" s="61"/>
      <c r="H506" s="61"/>
      <c r="I506" s="61"/>
      <c r="J506" s="61"/>
      <c r="K506" s="61"/>
      <c r="L506" s="61"/>
      <c r="M506" s="61"/>
    </row>
    <row r="507" spans="5:13" ht="12.75">
      <c r="E507" s="61"/>
      <c r="F507" s="61"/>
      <c r="G507" s="61"/>
      <c r="H507" s="61"/>
      <c r="I507" s="61"/>
      <c r="J507" s="61"/>
      <c r="K507" s="61"/>
      <c r="L507" s="61"/>
      <c r="M507" s="61"/>
    </row>
    <row r="508" spans="5:13" ht="12.75">
      <c r="E508" s="61"/>
      <c r="F508" s="61"/>
      <c r="G508" s="61"/>
      <c r="H508" s="61"/>
      <c r="I508" s="61"/>
      <c r="J508" s="61"/>
      <c r="K508" s="61"/>
      <c r="L508" s="61"/>
      <c r="M508" s="61"/>
    </row>
    <row r="509" spans="5:13" ht="12.75">
      <c r="E509" s="61"/>
      <c r="F509" s="61"/>
      <c r="G509" s="61"/>
      <c r="H509" s="61"/>
      <c r="I509" s="61"/>
      <c r="J509" s="61"/>
      <c r="K509" s="61"/>
      <c r="L509" s="61"/>
      <c r="M509" s="61"/>
    </row>
    <row r="510" spans="5:13" ht="12.75">
      <c r="E510" s="61"/>
      <c r="F510" s="61"/>
      <c r="G510" s="61"/>
      <c r="H510" s="61"/>
      <c r="I510" s="61"/>
      <c r="J510" s="61"/>
      <c r="K510" s="61"/>
      <c r="L510" s="61"/>
      <c r="M510" s="61"/>
    </row>
    <row r="511" spans="5:13" ht="12.75">
      <c r="E511" s="61"/>
      <c r="F511" s="61"/>
      <c r="G511" s="61"/>
      <c r="H511" s="61"/>
      <c r="I511" s="61"/>
      <c r="J511" s="61"/>
      <c r="K511" s="61"/>
      <c r="L511" s="61"/>
      <c r="M511" s="61"/>
    </row>
    <row r="512" spans="5:13" ht="12.75">
      <c r="E512" s="61"/>
      <c r="F512" s="61"/>
      <c r="G512" s="61"/>
      <c r="H512" s="61"/>
      <c r="I512" s="61"/>
      <c r="J512" s="61"/>
      <c r="K512" s="61"/>
      <c r="L512" s="61"/>
      <c r="M512" s="61"/>
    </row>
    <row r="513" spans="5:13" ht="12.75">
      <c r="E513" s="61"/>
      <c r="F513" s="61"/>
      <c r="G513" s="61"/>
      <c r="H513" s="61"/>
      <c r="I513" s="61"/>
      <c r="J513" s="61"/>
      <c r="K513" s="61"/>
      <c r="L513" s="61"/>
      <c r="M513" s="61"/>
    </row>
    <row r="514" spans="5:13" ht="12.75">
      <c r="E514" s="61"/>
      <c r="F514" s="61"/>
      <c r="G514" s="61"/>
      <c r="H514" s="61"/>
      <c r="I514" s="61"/>
      <c r="J514" s="61"/>
      <c r="K514" s="61"/>
      <c r="L514" s="61"/>
      <c r="M514" s="61"/>
    </row>
    <row r="515" spans="5:13" ht="12.75">
      <c r="E515" s="61"/>
      <c r="F515" s="61"/>
      <c r="G515" s="61"/>
      <c r="H515" s="61"/>
      <c r="I515" s="61"/>
      <c r="J515" s="61"/>
      <c r="K515" s="61"/>
      <c r="L515" s="61"/>
      <c r="M515" s="61"/>
    </row>
    <row r="516" spans="5:13" ht="12.75">
      <c r="E516" s="61"/>
      <c r="F516" s="61"/>
      <c r="G516" s="61"/>
      <c r="H516" s="61"/>
      <c r="I516" s="61"/>
      <c r="J516" s="61"/>
      <c r="K516" s="61"/>
      <c r="L516" s="61"/>
      <c r="M516" s="61"/>
    </row>
    <row r="517" spans="5:13" ht="12.75"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5:13" ht="12.75">
      <c r="E518" s="61"/>
      <c r="F518" s="61"/>
      <c r="G518" s="61"/>
      <c r="H518" s="61"/>
      <c r="I518" s="61"/>
      <c r="J518" s="61"/>
      <c r="K518" s="61"/>
      <c r="L518" s="61"/>
      <c r="M518" s="61"/>
    </row>
    <row r="519" spans="5:13" ht="12.75">
      <c r="E519" s="61"/>
      <c r="F519" s="61"/>
      <c r="G519" s="61"/>
      <c r="H519" s="61"/>
      <c r="I519" s="61"/>
      <c r="J519" s="61"/>
      <c r="K519" s="61"/>
      <c r="L519" s="61"/>
      <c r="M519" s="61"/>
    </row>
    <row r="520" spans="5:13" ht="12.75">
      <c r="E520" s="61"/>
      <c r="F520" s="61"/>
      <c r="G520" s="61"/>
      <c r="H520" s="61"/>
      <c r="I520" s="61"/>
      <c r="J520" s="61"/>
      <c r="K520" s="61"/>
      <c r="L520" s="61"/>
      <c r="M520" s="61"/>
    </row>
    <row r="521" spans="5:13" ht="12.75">
      <c r="E521" s="61"/>
      <c r="F521" s="61"/>
      <c r="G521" s="61"/>
      <c r="H521" s="61"/>
      <c r="I521" s="61"/>
      <c r="J521" s="61"/>
      <c r="K521" s="61"/>
      <c r="L521" s="61"/>
      <c r="M521" s="61"/>
    </row>
    <row r="522" spans="5:13" ht="12.75">
      <c r="E522" s="61"/>
      <c r="F522" s="61"/>
      <c r="G522" s="61"/>
      <c r="H522" s="61"/>
      <c r="I522" s="61"/>
      <c r="J522" s="61"/>
      <c r="K522" s="61"/>
      <c r="L522" s="61"/>
      <c r="M522" s="61"/>
    </row>
    <row r="523" spans="5:13" ht="12.75">
      <c r="E523" s="61"/>
      <c r="F523" s="61"/>
      <c r="G523" s="61"/>
      <c r="H523" s="61"/>
      <c r="I523" s="61"/>
      <c r="J523" s="61"/>
      <c r="K523" s="61"/>
      <c r="L523" s="61"/>
      <c r="M523" s="61"/>
    </row>
    <row r="524" spans="5:13" ht="12.75">
      <c r="E524" s="61"/>
      <c r="F524" s="61"/>
      <c r="G524" s="61"/>
      <c r="H524" s="61"/>
      <c r="I524" s="61"/>
      <c r="J524" s="61"/>
      <c r="K524" s="61"/>
      <c r="L524" s="61"/>
      <c r="M524" s="61"/>
    </row>
    <row r="525" spans="5:13" ht="12.75"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5:13" ht="12.75">
      <c r="E526" s="61"/>
      <c r="F526" s="61"/>
      <c r="G526" s="61"/>
      <c r="H526" s="61"/>
      <c r="I526" s="61"/>
      <c r="J526" s="61"/>
      <c r="K526" s="61"/>
      <c r="L526" s="61"/>
      <c r="M526" s="61"/>
    </row>
    <row r="527" spans="5:13" ht="12.75">
      <c r="E527" s="61"/>
      <c r="F527" s="61"/>
      <c r="G527" s="61"/>
      <c r="H527" s="61"/>
      <c r="I527" s="61"/>
      <c r="J527" s="61"/>
      <c r="K527" s="61"/>
      <c r="L527" s="61"/>
      <c r="M527" s="61"/>
    </row>
    <row r="528" spans="5:13" ht="12.75">
      <c r="E528" s="61"/>
      <c r="F528" s="61"/>
      <c r="G528" s="61"/>
      <c r="H528" s="61"/>
      <c r="I528" s="61"/>
      <c r="J528" s="61"/>
      <c r="K528" s="61"/>
      <c r="L528" s="61"/>
      <c r="M528" s="61"/>
    </row>
    <row r="529" spans="5:13" ht="12.75">
      <c r="E529" s="61"/>
      <c r="F529" s="61"/>
      <c r="G529" s="61"/>
      <c r="H529" s="61"/>
      <c r="I529" s="61"/>
      <c r="J529" s="61"/>
      <c r="K529" s="61"/>
      <c r="L529" s="61"/>
      <c r="M529" s="61"/>
    </row>
    <row r="530" spans="5:13" ht="12.75">
      <c r="E530" s="61"/>
      <c r="F530" s="61"/>
      <c r="G530" s="61"/>
      <c r="H530" s="61"/>
      <c r="I530" s="61"/>
      <c r="J530" s="61"/>
      <c r="K530" s="61"/>
      <c r="L530" s="61"/>
      <c r="M530" s="61"/>
    </row>
    <row r="531" spans="5:13" ht="12.75">
      <c r="E531" s="61"/>
      <c r="F531" s="61"/>
      <c r="G531" s="61"/>
      <c r="H531" s="61"/>
      <c r="I531" s="61"/>
      <c r="J531" s="61"/>
      <c r="K531" s="61"/>
      <c r="L531" s="61"/>
      <c r="M531" s="61"/>
    </row>
    <row r="532" spans="5:13" ht="12.75">
      <c r="E532" s="61"/>
      <c r="F532" s="61"/>
      <c r="G532" s="61"/>
      <c r="H532" s="61"/>
      <c r="I532" s="61"/>
      <c r="J532" s="61"/>
      <c r="K532" s="61"/>
      <c r="L532" s="61"/>
      <c r="M532" s="61"/>
    </row>
    <row r="533" spans="5:13" ht="12.75">
      <c r="E533" s="61"/>
      <c r="F533" s="61"/>
      <c r="G533" s="61"/>
      <c r="H533" s="61"/>
      <c r="I533" s="61"/>
      <c r="J533" s="61"/>
      <c r="K533" s="61"/>
      <c r="L533" s="61"/>
      <c r="M533" s="61"/>
    </row>
    <row r="534" spans="5:13" ht="12.75">
      <c r="E534" s="61"/>
      <c r="F534" s="61"/>
      <c r="G534" s="61"/>
      <c r="H534" s="61"/>
      <c r="I534" s="61"/>
      <c r="J534" s="61"/>
      <c r="K534" s="61"/>
      <c r="L534" s="61"/>
      <c r="M534" s="61"/>
    </row>
    <row r="535" spans="5:13" ht="12.75">
      <c r="E535" s="61"/>
      <c r="F535" s="61"/>
      <c r="G535" s="61"/>
      <c r="H535" s="61"/>
      <c r="I535" s="61"/>
      <c r="J535" s="61"/>
      <c r="K535" s="61"/>
      <c r="L535" s="61"/>
      <c r="M535" s="61"/>
    </row>
    <row r="536" spans="5:13" ht="12.75">
      <c r="E536" s="61"/>
      <c r="F536" s="61"/>
      <c r="G536" s="61"/>
      <c r="H536" s="61"/>
      <c r="I536" s="61"/>
      <c r="J536" s="61"/>
      <c r="K536" s="61"/>
      <c r="L536" s="61"/>
      <c r="M536" s="61"/>
    </row>
    <row r="537" spans="5:13" ht="12.75">
      <c r="E537" s="61"/>
      <c r="F537" s="61"/>
      <c r="G537" s="61"/>
      <c r="H537" s="61"/>
      <c r="I537" s="61"/>
      <c r="J537" s="61"/>
      <c r="K537" s="61"/>
      <c r="L537" s="61"/>
      <c r="M537" s="61"/>
    </row>
    <row r="538" spans="5:13" ht="12.75">
      <c r="E538" s="61"/>
      <c r="F538" s="61"/>
      <c r="G538" s="61"/>
      <c r="H538" s="61"/>
      <c r="I538" s="61"/>
      <c r="J538" s="61"/>
      <c r="K538" s="61"/>
      <c r="L538" s="61"/>
      <c r="M538" s="61"/>
    </row>
    <row r="539" spans="5:13" ht="12.75">
      <c r="E539" s="61"/>
      <c r="F539" s="61"/>
      <c r="G539" s="61"/>
      <c r="H539" s="61"/>
      <c r="I539" s="61"/>
      <c r="J539" s="61"/>
      <c r="K539" s="61"/>
      <c r="L539" s="61"/>
      <c r="M539" s="61"/>
    </row>
    <row r="540" spans="5:13" ht="12.75">
      <c r="E540" s="61"/>
      <c r="F540" s="61"/>
      <c r="G540" s="61"/>
      <c r="H540" s="61"/>
      <c r="I540" s="61"/>
      <c r="J540" s="61"/>
      <c r="K540" s="61"/>
      <c r="L540" s="61"/>
      <c r="M540" s="61"/>
    </row>
    <row r="541" spans="5:13" ht="12.75">
      <c r="E541" s="61"/>
      <c r="F541" s="61"/>
      <c r="G541" s="61"/>
      <c r="H541" s="61"/>
      <c r="I541" s="61"/>
      <c r="J541" s="61"/>
      <c r="K541" s="61"/>
      <c r="L541" s="61"/>
      <c r="M541" s="61"/>
    </row>
    <row r="542" spans="5:13" ht="12.75">
      <c r="E542" s="61"/>
      <c r="F542" s="61"/>
      <c r="G542" s="61"/>
      <c r="H542" s="61"/>
      <c r="I542" s="61"/>
      <c r="J542" s="61"/>
      <c r="K542" s="61"/>
      <c r="L542" s="61"/>
      <c r="M542" s="61"/>
    </row>
    <row r="543" spans="5:13" ht="12.75">
      <c r="E543" s="61"/>
      <c r="F543" s="61"/>
      <c r="G543" s="61"/>
      <c r="H543" s="61"/>
      <c r="I543" s="61"/>
      <c r="J543" s="61"/>
      <c r="K543" s="61"/>
      <c r="L543" s="61"/>
      <c r="M543" s="61"/>
    </row>
    <row r="544" spans="5:13" ht="12.75">
      <c r="E544" s="61"/>
      <c r="F544" s="61"/>
      <c r="G544" s="61"/>
      <c r="H544" s="61"/>
      <c r="I544" s="61"/>
      <c r="J544" s="61"/>
      <c r="K544" s="61"/>
      <c r="L544" s="61"/>
      <c r="M544" s="61"/>
    </row>
    <row r="545" spans="5:13" ht="12.75">
      <c r="E545" s="61"/>
      <c r="F545" s="61"/>
      <c r="G545" s="61"/>
      <c r="H545" s="61"/>
      <c r="I545" s="61"/>
      <c r="J545" s="61"/>
      <c r="K545" s="61"/>
      <c r="L545" s="61"/>
      <c r="M545" s="61"/>
    </row>
    <row r="546" spans="5:13" ht="12.75">
      <c r="E546" s="61"/>
      <c r="F546" s="61"/>
      <c r="G546" s="61"/>
      <c r="H546" s="61"/>
      <c r="I546" s="61"/>
      <c r="J546" s="61"/>
      <c r="K546" s="61"/>
      <c r="L546" s="61"/>
      <c r="M546" s="61"/>
    </row>
    <row r="547" spans="5:13" ht="12.75">
      <c r="E547" s="61"/>
      <c r="F547" s="61"/>
      <c r="G547" s="61"/>
      <c r="H547" s="61"/>
      <c r="I547" s="61"/>
      <c r="J547" s="61"/>
      <c r="K547" s="61"/>
      <c r="L547" s="61"/>
      <c r="M547" s="61"/>
    </row>
    <row r="548" spans="5:13" ht="12.75">
      <c r="E548" s="61"/>
      <c r="F548" s="61"/>
      <c r="G548" s="61"/>
      <c r="H548" s="61"/>
      <c r="I548" s="61"/>
      <c r="J548" s="61"/>
      <c r="K548" s="61"/>
      <c r="L548" s="61"/>
      <c r="M548" s="61"/>
    </row>
    <row r="549" spans="5:13" ht="12.75">
      <c r="E549" s="61"/>
      <c r="F549" s="61"/>
      <c r="G549" s="61"/>
      <c r="H549" s="61"/>
      <c r="I549" s="61"/>
      <c r="J549" s="61"/>
      <c r="K549" s="61"/>
      <c r="L549" s="61"/>
      <c r="M549" s="61"/>
    </row>
    <row r="550" spans="5:13" ht="12.75">
      <c r="E550" s="61"/>
      <c r="F550" s="61"/>
      <c r="G550" s="61"/>
      <c r="H550" s="61"/>
      <c r="I550" s="61"/>
      <c r="J550" s="61"/>
      <c r="K550" s="61"/>
      <c r="L550" s="61"/>
      <c r="M550" s="61"/>
    </row>
    <row r="551" spans="5:13" ht="12.75">
      <c r="E551" s="61"/>
      <c r="F551" s="61"/>
      <c r="G551" s="61"/>
      <c r="H551" s="61"/>
      <c r="I551" s="61"/>
      <c r="J551" s="61"/>
      <c r="K551" s="61"/>
      <c r="L551" s="61"/>
      <c r="M551" s="61"/>
    </row>
    <row r="552" spans="5:13" ht="12.75">
      <c r="E552" s="61"/>
      <c r="F552" s="61"/>
      <c r="G552" s="61"/>
      <c r="H552" s="61"/>
      <c r="I552" s="61"/>
      <c r="J552" s="61"/>
      <c r="K552" s="61"/>
      <c r="L552" s="61"/>
      <c r="M552" s="61"/>
    </row>
    <row r="553" spans="5:13" ht="12.75">
      <c r="E553" s="61"/>
      <c r="F553" s="61"/>
      <c r="G553" s="61"/>
      <c r="H553" s="61"/>
      <c r="I553" s="61"/>
      <c r="J553" s="61"/>
      <c r="K553" s="61"/>
      <c r="L553" s="61"/>
      <c r="M553" s="61"/>
    </row>
    <row r="554" spans="5:13" ht="12.75">
      <c r="E554" s="61"/>
      <c r="F554" s="61"/>
      <c r="G554" s="61"/>
      <c r="H554" s="61"/>
      <c r="I554" s="61"/>
      <c r="J554" s="61"/>
      <c r="K554" s="61"/>
      <c r="L554" s="61"/>
      <c r="M554" s="61"/>
    </row>
    <row r="555" spans="5:13" ht="12.75">
      <c r="E555" s="61"/>
      <c r="F555" s="61"/>
      <c r="G555" s="61"/>
      <c r="H555" s="61"/>
      <c r="I555" s="61"/>
      <c r="J555" s="61"/>
      <c r="K555" s="61"/>
      <c r="L555" s="61"/>
      <c r="M555" s="61"/>
    </row>
    <row r="556" spans="5:13" ht="12.75">
      <c r="E556" s="61"/>
      <c r="F556" s="61"/>
      <c r="G556" s="61"/>
      <c r="H556" s="61"/>
      <c r="I556" s="61"/>
      <c r="J556" s="61"/>
      <c r="K556" s="61"/>
      <c r="L556" s="61"/>
      <c r="M556" s="61"/>
    </row>
    <row r="557" spans="5:13" ht="12.75">
      <c r="E557" s="61"/>
      <c r="F557" s="61"/>
      <c r="G557" s="61"/>
      <c r="H557" s="61"/>
      <c r="I557" s="61"/>
      <c r="J557" s="61"/>
      <c r="K557" s="61"/>
      <c r="L557" s="61"/>
      <c r="M557" s="61"/>
    </row>
    <row r="558" spans="5:13" ht="12.75">
      <c r="E558" s="61"/>
      <c r="F558" s="61"/>
      <c r="G558" s="61"/>
      <c r="H558" s="61"/>
      <c r="I558" s="61"/>
      <c r="J558" s="61"/>
      <c r="K558" s="61"/>
      <c r="L558" s="61"/>
      <c r="M558" s="61"/>
    </row>
    <row r="559" spans="5:13" ht="12.75">
      <c r="E559" s="61"/>
      <c r="F559" s="61"/>
      <c r="G559" s="61"/>
      <c r="H559" s="61"/>
      <c r="I559" s="61"/>
      <c r="J559" s="61"/>
      <c r="K559" s="61"/>
      <c r="L559" s="61"/>
      <c r="M559" s="61"/>
    </row>
    <row r="560" spans="5:13" ht="12.75"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5:13" ht="12.75">
      <c r="E561" s="61"/>
      <c r="F561" s="61"/>
      <c r="G561" s="61"/>
      <c r="H561" s="61"/>
      <c r="I561" s="61"/>
      <c r="J561" s="61"/>
      <c r="K561" s="61"/>
      <c r="L561" s="61"/>
      <c r="M561" s="61"/>
    </row>
    <row r="562" spans="5:13" ht="12.75">
      <c r="E562" s="61"/>
      <c r="F562" s="61"/>
      <c r="G562" s="61"/>
      <c r="H562" s="61"/>
      <c r="I562" s="61"/>
      <c r="J562" s="61"/>
      <c r="K562" s="61"/>
      <c r="L562" s="61"/>
      <c r="M562" s="61"/>
    </row>
    <row r="563" spans="5:13" ht="12.75">
      <c r="E563" s="61"/>
      <c r="F563" s="61"/>
      <c r="G563" s="61"/>
      <c r="H563" s="61"/>
      <c r="I563" s="61"/>
      <c r="J563" s="61"/>
      <c r="K563" s="61"/>
      <c r="L563" s="61"/>
      <c r="M563" s="61"/>
    </row>
    <row r="564" spans="5:13" ht="12.75">
      <c r="E564" s="61"/>
      <c r="F564" s="61"/>
      <c r="G564" s="61"/>
      <c r="H564" s="61"/>
      <c r="I564" s="61"/>
      <c r="J564" s="61"/>
      <c r="K564" s="61"/>
      <c r="L564" s="61"/>
      <c r="M564" s="61"/>
    </row>
    <row r="565" spans="5:13" ht="12.75">
      <c r="E565" s="61"/>
      <c r="F565" s="61"/>
      <c r="G565" s="61"/>
      <c r="H565" s="61"/>
      <c r="I565" s="61"/>
      <c r="J565" s="61"/>
      <c r="K565" s="61"/>
      <c r="L565" s="61"/>
      <c r="M565" s="61"/>
    </row>
    <row r="566" spans="5:13" ht="12.75">
      <c r="E566" s="61"/>
      <c r="F566" s="61"/>
      <c r="G566" s="61"/>
      <c r="H566" s="61"/>
      <c r="I566" s="61"/>
      <c r="J566" s="61"/>
      <c r="K566" s="61"/>
      <c r="L566" s="61"/>
      <c r="M566" s="61"/>
    </row>
    <row r="567" spans="5:13" ht="12.75">
      <c r="E567" s="61"/>
      <c r="F567" s="61"/>
      <c r="G567" s="61"/>
      <c r="H567" s="61"/>
      <c r="I567" s="61"/>
      <c r="J567" s="61"/>
      <c r="K567" s="61"/>
      <c r="L567" s="61"/>
      <c r="M567" s="61"/>
    </row>
    <row r="568" spans="5:13" ht="12.75">
      <c r="E568" s="61"/>
      <c r="F568" s="61"/>
      <c r="G568" s="61"/>
      <c r="H568" s="61"/>
      <c r="I568" s="61"/>
      <c r="J568" s="61"/>
      <c r="K568" s="61"/>
      <c r="L568" s="61"/>
      <c r="M568" s="61"/>
    </row>
    <row r="569" spans="5:13" ht="12.75">
      <c r="E569" s="61"/>
      <c r="F569" s="61"/>
      <c r="G569" s="61"/>
      <c r="H569" s="61"/>
      <c r="I569" s="61"/>
      <c r="J569" s="61"/>
      <c r="K569" s="61"/>
      <c r="L569" s="61"/>
      <c r="M569" s="61"/>
    </row>
    <row r="570" spans="5:13" ht="12.75">
      <c r="E570" s="61"/>
      <c r="F570" s="61"/>
      <c r="G570" s="61"/>
      <c r="H570" s="61"/>
      <c r="I570" s="61"/>
      <c r="J570" s="61"/>
      <c r="K570" s="61"/>
      <c r="L570" s="61"/>
      <c r="M570" s="61"/>
    </row>
    <row r="571" spans="5:13" ht="12.75">
      <c r="E571" s="61"/>
      <c r="F571" s="61"/>
      <c r="G571" s="61"/>
      <c r="H571" s="61"/>
      <c r="I571" s="61"/>
      <c r="J571" s="61"/>
      <c r="K571" s="61"/>
      <c r="L571" s="61"/>
      <c r="M571" s="61"/>
    </row>
    <row r="572" spans="5:13" ht="12.75">
      <c r="E572" s="61"/>
      <c r="F572" s="61"/>
      <c r="G572" s="61"/>
      <c r="H572" s="61"/>
      <c r="I572" s="61"/>
      <c r="J572" s="61"/>
      <c r="K572" s="61"/>
      <c r="L572" s="61"/>
      <c r="M572" s="61"/>
    </row>
    <row r="573" spans="5:13" ht="12.75">
      <c r="E573" s="61"/>
      <c r="F573" s="61"/>
      <c r="G573" s="61"/>
      <c r="H573" s="61"/>
      <c r="I573" s="61"/>
      <c r="J573" s="61"/>
      <c r="K573" s="61"/>
      <c r="L573" s="61"/>
      <c r="M573" s="61"/>
    </row>
    <row r="574" spans="5:13" ht="12.75">
      <c r="E574" s="61"/>
      <c r="F574" s="61"/>
      <c r="G574" s="61"/>
      <c r="H574" s="61"/>
      <c r="I574" s="61"/>
      <c r="J574" s="61"/>
      <c r="K574" s="61"/>
      <c r="L574" s="61"/>
      <c r="M574" s="61"/>
    </row>
    <row r="575" spans="5:13" ht="12.75">
      <c r="E575" s="61"/>
      <c r="F575" s="61"/>
      <c r="G575" s="61"/>
      <c r="H575" s="61"/>
      <c r="I575" s="61"/>
      <c r="J575" s="61"/>
      <c r="K575" s="61"/>
      <c r="L575" s="61"/>
      <c r="M575" s="61"/>
    </row>
    <row r="576" spans="5:13" ht="12.75">
      <c r="E576" s="61"/>
      <c r="F576" s="61"/>
      <c r="G576" s="61"/>
      <c r="H576" s="61"/>
      <c r="I576" s="61"/>
      <c r="J576" s="61"/>
      <c r="K576" s="61"/>
      <c r="L576" s="61"/>
      <c r="M576" s="61"/>
    </row>
    <row r="577" spans="5:13" ht="12.75">
      <c r="E577" s="61"/>
      <c r="F577" s="61"/>
      <c r="G577" s="61"/>
      <c r="H577" s="61"/>
      <c r="I577" s="61"/>
      <c r="J577" s="61"/>
      <c r="K577" s="61"/>
      <c r="L577" s="61"/>
      <c r="M577" s="61"/>
    </row>
    <row r="578" spans="5:13" ht="12.75">
      <c r="E578" s="61"/>
      <c r="F578" s="61"/>
      <c r="G578" s="61"/>
      <c r="H578" s="61"/>
      <c r="I578" s="61"/>
      <c r="J578" s="61"/>
      <c r="K578" s="61"/>
      <c r="L578" s="61"/>
      <c r="M578" s="61"/>
    </row>
    <row r="579" spans="5:13" ht="12.75">
      <c r="E579" s="61"/>
      <c r="F579" s="61"/>
      <c r="G579" s="61"/>
      <c r="H579" s="61"/>
      <c r="I579" s="61"/>
      <c r="J579" s="61"/>
      <c r="K579" s="61"/>
      <c r="L579" s="61"/>
      <c r="M579" s="61"/>
    </row>
    <row r="580" spans="5:13" ht="12.75">
      <c r="E580" s="61"/>
      <c r="F580" s="61"/>
      <c r="G580" s="61"/>
      <c r="H580" s="61"/>
      <c r="I580" s="61"/>
      <c r="J580" s="61"/>
      <c r="K580" s="61"/>
      <c r="L580" s="61"/>
      <c r="M580" s="61"/>
    </row>
    <row r="581" spans="5:13" ht="12.75">
      <c r="E581" s="61"/>
      <c r="F581" s="61"/>
      <c r="G581" s="61"/>
      <c r="H581" s="61"/>
      <c r="I581" s="61"/>
      <c r="J581" s="61"/>
      <c r="K581" s="61"/>
      <c r="L581" s="61"/>
      <c r="M581" s="61"/>
    </row>
    <row r="582" spans="5:13" ht="12.75">
      <c r="E582" s="61"/>
      <c r="F582" s="61"/>
      <c r="G582" s="61"/>
      <c r="H582" s="61"/>
      <c r="I582" s="61"/>
      <c r="J582" s="61"/>
      <c r="K582" s="61"/>
      <c r="L582" s="61"/>
      <c r="M582" s="61"/>
    </row>
    <row r="583" spans="5:13" ht="12.75">
      <c r="E583" s="61"/>
      <c r="F583" s="61"/>
      <c r="G583" s="61"/>
      <c r="H583" s="61"/>
      <c r="I583" s="61"/>
      <c r="J583" s="61"/>
      <c r="K583" s="61"/>
      <c r="L583" s="61"/>
      <c r="M583" s="61"/>
    </row>
    <row r="584" spans="5:13" ht="12.75">
      <c r="E584" s="61"/>
      <c r="F584" s="61"/>
      <c r="G584" s="61"/>
      <c r="H584" s="61"/>
      <c r="I584" s="61"/>
      <c r="J584" s="61"/>
      <c r="K584" s="61"/>
      <c r="L584" s="61"/>
      <c r="M584" s="61"/>
    </row>
    <row r="585" spans="5:13" ht="12.75">
      <c r="E585" s="61"/>
      <c r="F585" s="61"/>
      <c r="G585" s="61"/>
      <c r="H585" s="61"/>
      <c r="I585" s="61"/>
      <c r="J585" s="61"/>
      <c r="K585" s="61"/>
      <c r="L585" s="61"/>
      <c r="M585" s="61"/>
    </row>
    <row r="586" spans="5:13" ht="12.75">
      <c r="E586" s="61"/>
      <c r="F586" s="61"/>
      <c r="G586" s="61"/>
      <c r="H586" s="61"/>
      <c r="I586" s="61"/>
      <c r="J586" s="61"/>
      <c r="K586" s="61"/>
      <c r="L586" s="61"/>
      <c r="M586" s="61"/>
    </row>
    <row r="587" spans="5:13" ht="12.75">
      <c r="E587" s="61"/>
      <c r="F587" s="61"/>
      <c r="G587" s="61"/>
      <c r="H587" s="61"/>
      <c r="I587" s="61"/>
      <c r="J587" s="61"/>
      <c r="K587" s="61"/>
      <c r="L587" s="61"/>
      <c r="M587" s="61"/>
    </row>
    <row r="588" spans="5:13" ht="12.75">
      <c r="E588" s="61"/>
      <c r="F588" s="61"/>
      <c r="G588" s="61"/>
      <c r="H588" s="61"/>
      <c r="I588" s="61"/>
      <c r="J588" s="61"/>
      <c r="K588" s="61"/>
      <c r="L588" s="61"/>
      <c r="M588" s="61"/>
    </row>
    <row r="589" spans="5:13" ht="12.75">
      <c r="E589" s="61"/>
      <c r="F589" s="61"/>
      <c r="G589" s="61"/>
      <c r="H589" s="61"/>
      <c r="I589" s="61"/>
      <c r="J589" s="61"/>
      <c r="K589" s="61"/>
      <c r="L589" s="61"/>
      <c r="M589" s="61"/>
    </row>
    <row r="590" spans="5:13" ht="12.75">
      <c r="E590" s="61"/>
      <c r="F590" s="61"/>
      <c r="G590" s="61"/>
      <c r="H590" s="61"/>
      <c r="I590" s="61"/>
      <c r="J590" s="61"/>
      <c r="K590" s="61"/>
      <c r="L590" s="61"/>
      <c r="M590" s="61"/>
    </row>
    <row r="591" spans="5:13" ht="12.75">
      <c r="E591" s="61"/>
      <c r="F591" s="61"/>
      <c r="G591" s="61"/>
      <c r="H591" s="61"/>
      <c r="I591" s="61"/>
      <c r="J591" s="61"/>
      <c r="K591" s="61"/>
      <c r="L591" s="61"/>
      <c r="M591" s="61"/>
    </row>
    <row r="592" spans="5:13" ht="12.75">
      <c r="E592" s="61"/>
      <c r="F592" s="61"/>
      <c r="G592" s="61"/>
      <c r="H592" s="61"/>
      <c r="I592" s="61"/>
      <c r="J592" s="61"/>
      <c r="K592" s="61"/>
      <c r="L592" s="61"/>
      <c r="M592" s="61"/>
    </row>
    <row r="593" spans="5:13" ht="12.75">
      <c r="E593" s="61"/>
      <c r="F593" s="61"/>
      <c r="G593" s="61"/>
      <c r="H593" s="61"/>
      <c r="I593" s="61"/>
      <c r="J593" s="61"/>
      <c r="K593" s="61"/>
      <c r="L593" s="61"/>
      <c r="M593" s="61"/>
    </row>
    <row r="594" spans="5:13" ht="12.75">
      <c r="E594" s="61"/>
      <c r="F594" s="61"/>
      <c r="G594" s="61"/>
      <c r="H594" s="61"/>
      <c r="I594" s="61"/>
      <c r="J594" s="61"/>
      <c r="K594" s="61"/>
      <c r="L594" s="61"/>
      <c r="M594" s="61"/>
    </row>
    <row r="595" spans="5:13" ht="12.75">
      <c r="E595" s="61"/>
      <c r="F595" s="61"/>
      <c r="G595" s="61"/>
      <c r="H595" s="61"/>
      <c r="I595" s="61"/>
      <c r="J595" s="61"/>
      <c r="K595" s="61"/>
      <c r="L595" s="61"/>
      <c r="M595" s="61"/>
    </row>
    <row r="596" spans="5:13" ht="12.75">
      <c r="E596" s="61"/>
      <c r="F596" s="61"/>
      <c r="G596" s="61"/>
      <c r="H596" s="61"/>
      <c r="I596" s="61"/>
      <c r="J596" s="61"/>
      <c r="K596" s="61"/>
      <c r="L596" s="61"/>
      <c r="M596" s="61"/>
    </row>
    <row r="597" spans="5:13" ht="12.75">
      <c r="E597" s="61"/>
      <c r="F597" s="61"/>
      <c r="G597" s="61"/>
      <c r="H597" s="61"/>
      <c r="I597" s="61"/>
      <c r="J597" s="61"/>
      <c r="K597" s="61"/>
      <c r="L597" s="61"/>
      <c r="M597" s="61"/>
    </row>
    <row r="598" spans="5:13" ht="12.75">
      <c r="E598" s="61"/>
      <c r="F598" s="61"/>
      <c r="G598" s="61"/>
      <c r="H598" s="61"/>
      <c r="I598" s="61"/>
      <c r="J598" s="61"/>
      <c r="K598" s="61"/>
      <c r="L598" s="61"/>
      <c r="M598" s="61"/>
    </row>
    <row r="599" spans="5:13" ht="12.75">
      <c r="E599" s="61"/>
      <c r="F599" s="61"/>
      <c r="G599" s="61"/>
      <c r="H599" s="61"/>
      <c r="I599" s="61"/>
      <c r="J599" s="61"/>
      <c r="K599" s="61"/>
      <c r="L599" s="61"/>
      <c r="M599" s="61"/>
    </row>
    <row r="600" spans="5:13" ht="12.75">
      <c r="E600" s="61"/>
      <c r="F600" s="61"/>
      <c r="G600" s="61"/>
      <c r="H600" s="61"/>
      <c r="I600" s="61"/>
      <c r="J600" s="61"/>
      <c r="K600" s="61"/>
      <c r="L600" s="61"/>
      <c r="M600" s="61"/>
    </row>
    <row r="601" spans="5:13" ht="12.75">
      <c r="E601" s="61"/>
      <c r="F601" s="61"/>
      <c r="G601" s="61"/>
      <c r="H601" s="61"/>
      <c r="I601" s="61"/>
      <c r="J601" s="61"/>
      <c r="K601" s="61"/>
      <c r="L601" s="61"/>
      <c r="M601" s="61"/>
    </row>
    <row r="602" spans="5:13" ht="12.75">
      <c r="E602" s="61"/>
      <c r="F602" s="61"/>
      <c r="G602" s="61"/>
      <c r="H602" s="61"/>
      <c r="I602" s="61"/>
      <c r="J602" s="61"/>
      <c r="K602" s="61"/>
      <c r="L602" s="61"/>
      <c r="M602" s="61"/>
    </row>
    <row r="603" spans="5:13" ht="12.75"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5:13" ht="12.75">
      <c r="E604" s="61"/>
      <c r="F604" s="61"/>
      <c r="G604" s="61"/>
      <c r="H604" s="61"/>
      <c r="I604" s="61"/>
      <c r="J604" s="61"/>
      <c r="K604" s="61"/>
      <c r="L604" s="61"/>
      <c r="M604" s="61"/>
    </row>
    <row r="605" spans="5:13" ht="12.75">
      <c r="E605" s="61"/>
      <c r="F605" s="61"/>
      <c r="G605" s="61"/>
      <c r="H605" s="61"/>
      <c r="I605" s="61"/>
      <c r="J605" s="61"/>
      <c r="K605" s="61"/>
      <c r="L605" s="61"/>
      <c r="M605" s="61"/>
    </row>
    <row r="606" spans="5:13" ht="12.75">
      <c r="E606" s="61"/>
      <c r="F606" s="61"/>
      <c r="G606" s="61"/>
      <c r="H606" s="61"/>
      <c r="I606" s="61"/>
      <c r="J606" s="61"/>
      <c r="K606" s="61"/>
      <c r="L606" s="61"/>
      <c r="M606" s="61"/>
    </row>
    <row r="607" spans="5:13" ht="12.75">
      <c r="E607" s="61"/>
      <c r="F607" s="61"/>
      <c r="G607" s="61"/>
      <c r="H607" s="61"/>
      <c r="I607" s="61"/>
      <c r="J607" s="61"/>
      <c r="K607" s="61"/>
      <c r="L607" s="61"/>
      <c r="M607" s="61"/>
    </row>
    <row r="608" spans="5:13" ht="12.75">
      <c r="E608" s="61"/>
      <c r="F608" s="61"/>
      <c r="G608" s="61"/>
      <c r="H608" s="61"/>
      <c r="I608" s="61"/>
      <c r="J608" s="61"/>
      <c r="K608" s="61"/>
      <c r="L608" s="61"/>
      <c r="M608" s="61"/>
    </row>
    <row r="609" spans="5:13" ht="12.75">
      <c r="E609" s="61"/>
      <c r="F609" s="61"/>
      <c r="G609" s="61"/>
      <c r="H609" s="61"/>
      <c r="I609" s="61"/>
      <c r="J609" s="61"/>
      <c r="K609" s="61"/>
      <c r="L609" s="61"/>
      <c r="M609" s="61"/>
    </row>
    <row r="610" spans="5:13" ht="12.75">
      <c r="E610" s="61"/>
      <c r="F610" s="61"/>
      <c r="G610" s="61"/>
      <c r="H610" s="61"/>
      <c r="I610" s="61"/>
      <c r="J610" s="61"/>
      <c r="K610" s="61"/>
      <c r="L610" s="61"/>
      <c r="M610" s="61"/>
    </row>
    <row r="611" spans="5:13" ht="12.75">
      <c r="E611" s="61"/>
      <c r="F611" s="61"/>
      <c r="G611" s="61"/>
      <c r="H611" s="61"/>
      <c r="I611" s="61"/>
      <c r="J611" s="61"/>
      <c r="K611" s="61"/>
      <c r="L611" s="61"/>
      <c r="M611" s="61"/>
    </row>
    <row r="612" spans="5:13" ht="12.75">
      <c r="E612" s="61"/>
      <c r="F612" s="61"/>
      <c r="G612" s="61"/>
      <c r="H612" s="61"/>
      <c r="I612" s="61"/>
      <c r="J612" s="61"/>
      <c r="K612" s="61"/>
      <c r="L612" s="61"/>
      <c r="M612" s="61"/>
    </row>
    <row r="613" spans="5:13" ht="12.75">
      <c r="E613" s="61"/>
      <c r="F613" s="61"/>
      <c r="G613" s="61"/>
      <c r="H613" s="61"/>
      <c r="I613" s="61"/>
      <c r="J613" s="61"/>
      <c r="K613" s="61"/>
      <c r="L613" s="61"/>
      <c r="M613" s="61"/>
    </row>
    <row r="614" spans="5:13" ht="12.75">
      <c r="E614" s="61"/>
      <c r="F614" s="61"/>
      <c r="G614" s="61"/>
      <c r="H614" s="61"/>
      <c r="I614" s="61"/>
      <c r="J614" s="61"/>
      <c r="K614" s="61"/>
      <c r="L614" s="61"/>
      <c r="M614" s="61"/>
    </row>
    <row r="615" spans="5:13" ht="12.75">
      <c r="E615" s="61"/>
      <c r="F615" s="61"/>
      <c r="G615" s="61"/>
      <c r="H615" s="61"/>
      <c r="I615" s="61"/>
      <c r="J615" s="61"/>
      <c r="K615" s="61"/>
      <c r="L615" s="61"/>
      <c r="M615" s="61"/>
    </row>
    <row r="616" spans="5:13" ht="12.75">
      <c r="E616" s="61"/>
      <c r="F616" s="61"/>
      <c r="G616" s="61"/>
      <c r="H616" s="61"/>
      <c r="I616" s="61"/>
      <c r="J616" s="61"/>
      <c r="K616" s="61"/>
      <c r="L616" s="61"/>
      <c r="M616" s="61"/>
    </row>
    <row r="617" spans="5:13" ht="12.75">
      <c r="E617" s="61"/>
      <c r="F617" s="61"/>
      <c r="G617" s="61"/>
      <c r="H617" s="61"/>
      <c r="I617" s="61"/>
      <c r="J617" s="61"/>
      <c r="K617" s="61"/>
      <c r="L617" s="61"/>
      <c r="M617" s="61"/>
    </row>
    <row r="618" spans="5:13" ht="12.75">
      <c r="E618" s="61"/>
      <c r="F618" s="61"/>
      <c r="G618" s="61"/>
      <c r="H618" s="61"/>
      <c r="I618" s="61"/>
      <c r="J618" s="61"/>
      <c r="K618" s="61"/>
      <c r="L618" s="61"/>
      <c r="M618" s="61"/>
    </row>
    <row r="619" spans="5:13" ht="12.75">
      <c r="E619" s="61"/>
      <c r="F619" s="61"/>
      <c r="G619" s="61"/>
      <c r="H619" s="61"/>
      <c r="I619" s="61"/>
      <c r="J619" s="61"/>
      <c r="K619" s="61"/>
      <c r="L619" s="61"/>
      <c r="M619" s="61"/>
    </row>
    <row r="620" spans="5:13" ht="12.75">
      <c r="E620" s="61"/>
      <c r="F620" s="61"/>
      <c r="G620" s="61"/>
      <c r="H620" s="61"/>
      <c r="I620" s="61"/>
      <c r="J620" s="61"/>
      <c r="K620" s="61"/>
      <c r="L620" s="61"/>
      <c r="M620" s="61"/>
    </row>
    <row r="621" spans="5:13" ht="12.75">
      <c r="E621" s="61"/>
      <c r="F621" s="61"/>
      <c r="G621" s="61"/>
      <c r="H621" s="61"/>
      <c r="I621" s="61"/>
      <c r="J621" s="61"/>
      <c r="K621" s="61"/>
      <c r="L621" s="61"/>
      <c r="M621" s="61"/>
    </row>
    <row r="622" spans="5:13" ht="12.75">
      <c r="E622" s="61"/>
      <c r="F622" s="61"/>
      <c r="G622" s="61"/>
      <c r="H622" s="61"/>
      <c r="I622" s="61"/>
      <c r="J622" s="61"/>
      <c r="K622" s="61"/>
      <c r="L622" s="61"/>
      <c r="M622" s="61"/>
    </row>
    <row r="623" spans="5:13" ht="12.75">
      <c r="E623" s="61"/>
      <c r="F623" s="61"/>
      <c r="G623" s="61"/>
      <c r="H623" s="61"/>
      <c r="I623" s="61"/>
      <c r="J623" s="61"/>
      <c r="K623" s="61"/>
      <c r="L623" s="61"/>
      <c r="M623" s="61"/>
    </row>
    <row r="624" spans="5:13" ht="12.75">
      <c r="E624" s="61"/>
      <c r="F624" s="61"/>
      <c r="G624" s="61"/>
      <c r="H624" s="61"/>
      <c r="I624" s="61"/>
      <c r="J624" s="61"/>
      <c r="K624" s="61"/>
      <c r="L624" s="61"/>
      <c r="M624" s="61"/>
    </row>
    <row r="625" spans="5:13" ht="12.75">
      <c r="E625" s="61"/>
      <c r="F625" s="61"/>
      <c r="G625" s="61"/>
      <c r="H625" s="61"/>
      <c r="I625" s="61"/>
      <c r="J625" s="61"/>
      <c r="K625" s="61"/>
      <c r="L625" s="61"/>
      <c r="M625" s="61"/>
    </row>
    <row r="626" spans="5:13" ht="12.75">
      <c r="E626" s="61"/>
      <c r="F626" s="61"/>
      <c r="G626" s="61"/>
      <c r="H626" s="61"/>
      <c r="I626" s="61"/>
      <c r="J626" s="61"/>
      <c r="K626" s="61"/>
      <c r="L626" s="61"/>
      <c r="M626" s="61"/>
    </row>
    <row r="627" spans="5:13" ht="12.75">
      <c r="E627" s="61"/>
      <c r="F627" s="61"/>
      <c r="G627" s="61"/>
      <c r="H627" s="61"/>
      <c r="I627" s="61"/>
      <c r="J627" s="61"/>
      <c r="K627" s="61"/>
      <c r="L627" s="61"/>
      <c r="M627" s="61"/>
    </row>
    <row r="628" spans="5:13" ht="12.75">
      <c r="E628" s="61"/>
      <c r="F628" s="61"/>
      <c r="G628" s="61"/>
      <c r="H628" s="61"/>
      <c r="I628" s="61"/>
      <c r="J628" s="61"/>
      <c r="K628" s="61"/>
      <c r="L628" s="61"/>
      <c r="M628" s="61"/>
    </row>
    <row r="629" spans="5:13" ht="12.75">
      <c r="E629" s="61"/>
      <c r="F629" s="61"/>
      <c r="G629" s="61"/>
      <c r="H629" s="61"/>
      <c r="I629" s="61"/>
      <c r="J629" s="61"/>
      <c r="K629" s="61"/>
      <c r="L629" s="61"/>
      <c r="M629" s="61"/>
    </row>
    <row r="630" spans="5:13" ht="12.75">
      <c r="E630" s="61"/>
      <c r="F630" s="61"/>
      <c r="G630" s="61"/>
      <c r="H630" s="61"/>
      <c r="I630" s="61"/>
      <c r="J630" s="61"/>
      <c r="K630" s="61"/>
      <c r="L630" s="61"/>
      <c r="M630" s="61"/>
    </row>
    <row r="631" spans="5:13" ht="12.75">
      <c r="E631" s="61"/>
      <c r="F631" s="61"/>
      <c r="G631" s="61"/>
      <c r="H631" s="61"/>
      <c r="I631" s="61"/>
      <c r="J631" s="61"/>
      <c r="K631" s="61"/>
      <c r="L631" s="61"/>
      <c r="M631" s="61"/>
    </row>
    <row r="632" spans="5:13" ht="12.75">
      <c r="E632" s="61"/>
      <c r="F632" s="61"/>
      <c r="G632" s="61"/>
      <c r="H632" s="61"/>
      <c r="I632" s="61"/>
      <c r="J632" s="61"/>
      <c r="K632" s="61"/>
      <c r="L632" s="61"/>
      <c r="M632" s="61"/>
    </row>
    <row r="633" spans="5:13" ht="12.75">
      <c r="E633" s="61"/>
      <c r="F633" s="61"/>
      <c r="G633" s="61"/>
      <c r="H633" s="61"/>
      <c r="I633" s="61"/>
      <c r="J633" s="61"/>
      <c r="K633" s="61"/>
      <c r="L633" s="61"/>
      <c r="M633" s="61"/>
    </row>
    <row r="634" spans="5:13" ht="12.75">
      <c r="E634" s="61"/>
      <c r="F634" s="61"/>
      <c r="G634" s="61"/>
      <c r="H634" s="61"/>
      <c r="I634" s="61"/>
      <c r="J634" s="61"/>
      <c r="K634" s="61"/>
      <c r="L634" s="61"/>
      <c r="M634" s="61"/>
    </row>
    <row r="635" spans="5:13" ht="12.75">
      <c r="E635" s="61"/>
      <c r="F635" s="61"/>
      <c r="G635" s="61"/>
      <c r="H635" s="61"/>
      <c r="I635" s="61"/>
      <c r="J635" s="61"/>
      <c r="K635" s="61"/>
      <c r="L635" s="61"/>
      <c r="M635" s="61"/>
    </row>
    <row r="636" spans="5:13" ht="12.75">
      <c r="E636" s="61"/>
      <c r="F636" s="61"/>
      <c r="G636" s="61"/>
      <c r="H636" s="61"/>
      <c r="I636" s="61"/>
      <c r="J636" s="61"/>
      <c r="K636" s="61"/>
      <c r="L636" s="61"/>
      <c r="M636" s="61"/>
    </row>
    <row r="637" spans="5:13" ht="12.75">
      <c r="E637" s="61"/>
      <c r="F637" s="61"/>
      <c r="G637" s="61"/>
      <c r="H637" s="61"/>
      <c r="I637" s="61"/>
      <c r="J637" s="61"/>
      <c r="K637" s="61"/>
      <c r="L637" s="61"/>
      <c r="M637" s="61"/>
    </row>
    <row r="638" spans="5:13" ht="12.75">
      <c r="E638" s="61"/>
      <c r="F638" s="61"/>
      <c r="G638" s="61"/>
      <c r="H638" s="61"/>
      <c r="I638" s="61"/>
      <c r="J638" s="61"/>
      <c r="K638" s="61"/>
      <c r="L638" s="61"/>
      <c r="M638" s="61"/>
    </row>
    <row r="639" spans="5:13" ht="12.75">
      <c r="E639" s="61"/>
      <c r="F639" s="61"/>
      <c r="G639" s="61"/>
      <c r="H639" s="61"/>
      <c r="I639" s="61"/>
      <c r="J639" s="61"/>
      <c r="K639" s="61"/>
      <c r="L639" s="61"/>
      <c r="M639" s="61"/>
    </row>
    <row r="640" spans="5:13" ht="12.75">
      <c r="E640" s="61"/>
      <c r="F640" s="61"/>
      <c r="G640" s="61"/>
      <c r="H640" s="61"/>
      <c r="I640" s="61"/>
      <c r="J640" s="61"/>
      <c r="K640" s="61"/>
      <c r="L640" s="61"/>
      <c r="M640" s="61"/>
    </row>
    <row r="641" spans="5:13" ht="12.75">
      <c r="E641" s="61"/>
      <c r="F641" s="61"/>
      <c r="G641" s="61"/>
      <c r="H641" s="61"/>
      <c r="I641" s="61"/>
      <c r="J641" s="61"/>
      <c r="K641" s="61"/>
      <c r="L641" s="61"/>
      <c r="M641" s="61"/>
    </row>
    <row r="642" spans="5:13" ht="12.75">
      <c r="E642" s="61"/>
      <c r="F642" s="61"/>
      <c r="G642" s="61"/>
      <c r="H642" s="61"/>
      <c r="I642" s="61"/>
      <c r="J642" s="61"/>
      <c r="K642" s="61"/>
      <c r="L642" s="61"/>
      <c r="M642" s="61"/>
    </row>
    <row r="643" spans="5:13" ht="12.75">
      <c r="E643" s="61"/>
      <c r="F643" s="61"/>
      <c r="G643" s="61"/>
      <c r="H643" s="61"/>
      <c r="I643" s="61"/>
      <c r="J643" s="61"/>
      <c r="K643" s="61"/>
      <c r="L643" s="61"/>
      <c r="M643" s="61"/>
    </row>
    <row r="644" spans="5:13" ht="12.75">
      <c r="E644" s="61"/>
      <c r="F644" s="61"/>
      <c r="G644" s="61"/>
      <c r="H644" s="61"/>
      <c r="I644" s="61"/>
      <c r="J644" s="61"/>
      <c r="K644" s="61"/>
      <c r="L644" s="61"/>
      <c r="M644" s="61"/>
    </row>
    <row r="645" spans="5:13" ht="12.75">
      <c r="E645" s="61"/>
      <c r="F645" s="61"/>
      <c r="G645" s="61"/>
      <c r="H645" s="61"/>
      <c r="I645" s="61"/>
      <c r="J645" s="61"/>
      <c r="K645" s="61"/>
      <c r="L645" s="61"/>
      <c r="M645" s="61"/>
    </row>
    <row r="646" spans="5:13" ht="12.75"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5:13" ht="12.75">
      <c r="E647" s="61"/>
      <c r="F647" s="61"/>
      <c r="G647" s="61"/>
      <c r="H647" s="61"/>
      <c r="I647" s="61"/>
      <c r="J647" s="61"/>
      <c r="K647" s="61"/>
      <c r="L647" s="61"/>
      <c r="M647" s="61"/>
    </row>
    <row r="648" spans="5:13" ht="12.75">
      <c r="E648" s="61"/>
      <c r="F648" s="61"/>
      <c r="G648" s="61"/>
      <c r="H648" s="61"/>
      <c r="I648" s="61"/>
      <c r="J648" s="61"/>
      <c r="K648" s="61"/>
      <c r="L648" s="61"/>
      <c r="M648" s="61"/>
    </row>
    <row r="649" spans="5:13" ht="12.75">
      <c r="E649" s="61"/>
      <c r="F649" s="61"/>
      <c r="G649" s="61"/>
      <c r="H649" s="61"/>
      <c r="I649" s="61"/>
      <c r="J649" s="61"/>
      <c r="K649" s="61"/>
      <c r="L649" s="61"/>
      <c r="M649" s="61"/>
    </row>
    <row r="650" spans="5:13" ht="12.75">
      <c r="E650" s="61"/>
      <c r="F650" s="61"/>
      <c r="G650" s="61"/>
      <c r="H650" s="61"/>
      <c r="I650" s="61"/>
      <c r="J650" s="61"/>
      <c r="K650" s="61"/>
      <c r="L650" s="61"/>
      <c r="M650" s="61"/>
    </row>
    <row r="651" spans="5:13" ht="12.75">
      <c r="E651" s="61"/>
      <c r="F651" s="61"/>
      <c r="G651" s="61"/>
      <c r="H651" s="61"/>
      <c r="I651" s="61"/>
      <c r="J651" s="61"/>
      <c r="K651" s="61"/>
      <c r="L651" s="61"/>
      <c r="M651" s="61"/>
    </row>
    <row r="652" spans="5:13" ht="12.75">
      <c r="E652" s="61"/>
      <c r="F652" s="61"/>
      <c r="G652" s="61"/>
      <c r="H652" s="61"/>
      <c r="I652" s="61"/>
      <c r="J652" s="61"/>
      <c r="K652" s="61"/>
      <c r="L652" s="61"/>
      <c r="M652" s="61"/>
    </row>
    <row r="653" spans="5:13" ht="12.75">
      <c r="E653" s="61"/>
      <c r="F653" s="61"/>
      <c r="G653" s="61"/>
      <c r="H653" s="61"/>
      <c r="I653" s="61"/>
      <c r="J653" s="61"/>
      <c r="K653" s="61"/>
      <c r="L653" s="61"/>
      <c r="M653" s="61"/>
    </row>
    <row r="654" spans="5:13" ht="12.75">
      <c r="E654" s="61"/>
      <c r="F654" s="61"/>
      <c r="G654" s="61"/>
      <c r="H654" s="61"/>
      <c r="I654" s="61"/>
      <c r="J654" s="61"/>
      <c r="K654" s="61"/>
      <c r="L654" s="61"/>
      <c r="M654" s="61"/>
    </row>
    <row r="655" spans="5:13" ht="12.75">
      <c r="E655" s="61"/>
      <c r="F655" s="61"/>
      <c r="G655" s="61"/>
      <c r="H655" s="61"/>
      <c r="I655" s="61"/>
      <c r="J655" s="61"/>
      <c r="K655" s="61"/>
      <c r="L655" s="61"/>
      <c r="M655" s="61"/>
    </row>
    <row r="656" spans="5:13" ht="12.75">
      <c r="E656" s="61"/>
      <c r="F656" s="61"/>
      <c r="G656" s="61"/>
      <c r="H656" s="61"/>
      <c r="I656" s="61"/>
      <c r="J656" s="61"/>
      <c r="K656" s="61"/>
      <c r="L656" s="61"/>
      <c r="M656" s="61"/>
    </row>
    <row r="657" spans="5:13" ht="12.75">
      <c r="E657" s="61"/>
      <c r="F657" s="61"/>
      <c r="G657" s="61"/>
      <c r="H657" s="61"/>
      <c r="I657" s="61"/>
      <c r="J657" s="61"/>
      <c r="K657" s="61"/>
      <c r="L657" s="61"/>
      <c r="M657" s="61"/>
    </row>
    <row r="658" spans="5:13" ht="12.75">
      <c r="E658" s="61"/>
      <c r="F658" s="61"/>
      <c r="G658" s="61"/>
      <c r="H658" s="61"/>
      <c r="I658" s="61"/>
      <c r="J658" s="61"/>
      <c r="K658" s="61"/>
      <c r="L658" s="61"/>
      <c r="M658" s="61"/>
    </row>
    <row r="659" spans="5:13" ht="12.75">
      <c r="E659" s="61"/>
      <c r="F659" s="61"/>
      <c r="G659" s="61"/>
      <c r="H659" s="61"/>
      <c r="I659" s="61"/>
      <c r="J659" s="61"/>
      <c r="K659" s="61"/>
      <c r="L659" s="61"/>
      <c r="M659" s="61"/>
    </row>
    <row r="660" spans="5:13" ht="12.75">
      <c r="E660" s="61"/>
      <c r="F660" s="61"/>
      <c r="G660" s="61"/>
      <c r="H660" s="61"/>
      <c r="I660" s="61"/>
      <c r="J660" s="61"/>
      <c r="K660" s="61"/>
      <c r="L660" s="61"/>
      <c r="M660" s="61"/>
    </row>
    <row r="661" spans="5:13" ht="12.75">
      <c r="E661" s="61"/>
      <c r="F661" s="61"/>
      <c r="G661" s="61"/>
      <c r="H661" s="61"/>
      <c r="I661" s="61"/>
      <c r="J661" s="61"/>
      <c r="K661" s="61"/>
      <c r="L661" s="61"/>
      <c r="M661" s="61"/>
    </row>
    <row r="662" spans="5:13" ht="12.75">
      <c r="E662" s="61"/>
      <c r="F662" s="61"/>
      <c r="G662" s="61"/>
      <c r="H662" s="61"/>
      <c r="I662" s="61"/>
      <c r="J662" s="61"/>
      <c r="K662" s="61"/>
      <c r="L662" s="61"/>
      <c r="M662" s="61"/>
    </row>
    <row r="663" spans="5:13" ht="12.75">
      <c r="E663" s="61"/>
      <c r="F663" s="61"/>
      <c r="G663" s="61"/>
      <c r="H663" s="61"/>
      <c r="I663" s="61"/>
      <c r="J663" s="61"/>
      <c r="K663" s="61"/>
      <c r="L663" s="61"/>
      <c r="M663" s="61"/>
    </row>
    <row r="664" spans="5:13" ht="12.75">
      <c r="E664" s="61"/>
      <c r="F664" s="61"/>
      <c r="G664" s="61"/>
      <c r="H664" s="61"/>
      <c r="I664" s="61"/>
      <c r="J664" s="61"/>
      <c r="K664" s="61"/>
      <c r="L664" s="61"/>
      <c r="M664" s="61"/>
    </row>
    <row r="665" spans="5:13" ht="12.75">
      <c r="E665" s="61"/>
      <c r="F665" s="61"/>
      <c r="G665" s="61"/>
      <c r="H665" s="61"/>
      <c r="I665" s="61"/>
      <c r="J665" s="61"/>
      <c r="K665" s="61"/>
      <c r="L665" s="61"/>
      <c r="M665" s="61"/>
    </row>
    <row r="666" spans="5:13" ht="12.75">
      <c r="E666" s="61"/>
      <c r="F666" s="61"/>
      <c r="G666" s="61"/>
      <c r="H666" s="61"/>
      <c r="I666" s="61"/>
      <c r="J666" s="61"/>
      <c r="K666" s="61"/>
      <c r="L666" s="61"/>
      <c r="M666" s="61"/>
    </row>
    <row r="667" spans="5:13" ht="12.75">
      <c r="E667" s="61"/>
      <c r="F667" s="61"/>
      <c r="G667" s="61"/>
      <c r="H667" s="61"/>
      <c r="I667" s="61"/>
      <c r="J667" s="61"/>
      <c r="K667" s="61"/>
      <c r="L667" s="61"/>
      <c r="M667" s="61"/>
    </row>
    <row r="668" spans="5:13" ht="12.75">
      <c r="E668" s="61"/>
      <c r="F668" s="61"/>
      <c r="G668" s="61"/>
      <c r="H668" s="61"/>
      <c r="I668" s="61"/>
      <c r="J668" s="61"/>
      <c r="K668" s="61"/>
      <c r="L668" s="61"/>
      <c r="M668" s="61"/>
    </row>
    <row r="669" spans="5:13" ht="12.75">
      <c r="E669" s="61"/>
      <c r="F669" s="61"/>
      <c r="G669" s="61"/>
      <c r="H669" s="61"/>
      <c r="I669" s="61"/>
      <c r="J669" s="61"/>
      <c r="K669" s="61"/>
      <c r="L669" s="61"/>
      <c r="M669" s="61"/>
    </row>
    <row r="670" spans="5:13" ht="12.75">
      <c r="E670" s="61"/>
      <c r="F670" s="61"/>
      <c r="G670" s="61"/>
      <c r="H670" s="61"/>
      <c r="I670" s="61"/>
      <c r="J670" s="61"/>
      <c r="K670" s="61"/>
      <c r="L670" s="61"/>
      <c r="M670" s="61"/>
    </row>
    <row r="671" spans="5:13" ht="12.75">
      <c r="E671" s="61"/>
      <c r="F671" s="61"/>
      <c r="G671" s="61"/>
      <c r="H671" s="61"/>
      <c r="I671" s="61"/>
      <c r="J671" s="61"/>
      <c r="K671" s="61"/>
      <c r="L671" s="61"/>
      <c r="M671" s="61"/>
    </row>
    <row r="672" spans="5:13" ht="12.75">
      <c r="E672" s="61"/>
      <c r="F672" s="61"/>
      <c r="G672" s="61"/>
      <c r="H672" s="61"/>
      <c r="I672" s="61"/>
      <c r="J672" s="61"/>
      <c r="K672" s="61"/>
      <c r="L672" s="61"/>
      <c r="M672" s="61"/>
    </row>
    <row r="673" spans="5:13" ht="12.75">
      <c r="E673" s="61"/>
      <c r="F673" s="61"/>
      <c r="G673" s="61"/>
      <c r="H673" s="61"/>
      <c r="I673" s="61"/>
      <c r="J673" s="61"/>
      <c r="K673" s="61"/>
      <c r="L673" s="61"/>
      <c r="M673" s="61"/>
    </row>
    <row r="674" spans="5:13" ht="12.75">
      <c r="E674" s="61"/>
      <c r="F674" s="61"/>
      <c r="G674" s="61"/>
      <c r="H674" s="61"/>
      <c r="I674" s="61"/>
      <c r="J674" s="61"/>
      <c r="K674" s="61"/>
      <c r="L674" s="61"/>
      <c r="M674" s="61"/>
    </row>
    <row r="675" spans="5:13" ht="12.75">
      <c r="E675" s="61"/>
      <c r="F675" s="61"/>
      <c r="G675" s="61"/>
      <c r="H675" s="61"/>
      <c r="I675" s="61"/>
      <c r="J675" s="61"/>
      <c r="K675" s="61"/>
      <c r="L675" s="61"/>
      <c r="M675" s="61"/>
    </row>
    <row r="676" spans="5:13" ht="12.75">
      <c r="E676" s="61"/>
      <c r="F676" s="61"/>
      <c r="G676" s="61"/>
      <c r="H676" s="61"/>
      <c r="I676" s="61"/>
      <c r="J676" s="61"/>
      <c r="K676" s="61"/>
      <c r="L676" s="61"/>
      <c r="M676" s="61"/>
    </row>
    <row r="677" spans="5:13" ht="12.75">
      <c r="E677" s="61"/>
      <c r="F677" s="61"/>
      <c r="G677" s="61"/>
      <c r="H677" s="61"/>
      <c r="I677" s="61"/>
      <c r="J677" s="61"/>
      <c r="K677" s="61"/>
      <c r="L677" s="61"/>
      <c r="M677" s="61"/>
    </row>
    <row r="678" spans="5:13" ht="12.75">
      <c r="E678" s="61"/>
      <c r="F678" s="61"/>
      <c r="G678" s="61"/>
      <c r="H678" s="61"/>
      <c r="I678" s="61"/>
      <c r="J678" s="61"/>
      <c r="K678" s="61"/>
      <c r="L678" s="61"/>
      <c r="M678" s="61"/>
    </row>
    <row r="679" spans="5:13" ht="12.75">
      <c r="E679" s="61"/>
      <c r="F679" s="61"/>
      <c r="G679" s="61"/>
      <c r="H679" s="61"/>
      <c r="I679" s="61"/>
      <c r="J679" s="61"/>
      <c r="K679" s="61"/>
      <c r="L679" s="61"/>
      <c r="M679" s="61"/>
    </row>
    <row r="680" spans="5:13" ht="12.75">
      <c r="E680" s="61"/>
      <c r="F680" s="61"/>
      <c r="G680" s="61"/>
      <c r="H680" s="61"/>
      <c r="I680" s="61"/>
      <c r="J680" s="61"/>
      <c r="K680" s="61"/>
      <c r="L680" s="61"/>
      <c r="M680" s="61"/>
    </row>
    <row r="681" spans="5:13" ht="12.75">
      <c r="E681" s="61"/>
      <c r="F681" s="61"/>
      <c r="G681" s="61"/>
      <c r="H681" s="61"/>
      <c r="I681" s="61"/>
      <c r="J681" s="61"/>
      <c r="K681" s="61"/>
      <c r="L681" s="61"/>
      <c r="M681" s="61"/>
    </row>
    <row r="682" spans="5:13" ht="12.75">
      <c r="E682" s="61"/>
      <c r="F682" s="61"/>
      <c r="G682" s="61"/>
      <c r="H682" s="61"/>
      <c r="I682" s="61"/>
      <c r="J682" s="61"/>
      <c r="K682" s="61"/>
      <c r="L682" s="61"/>
      <c r="M682" s="61"/>
    </row>
    <row r="683" spans="5:13" ht="12.75">
      <c r="E683" s="61"/>
      <c r="F683" s="61"/>
      <c r="G683" s="61"/>
      <c r="H683" s="61"/>
      <c r="I683" s="61"/>
      <c r="J683" s="61"/>
      <c r="K683" s="61"/>
      <c r="L683" s="61"/>
      <c r="M683" s="61"/>
    </row>
    <row r="684" spans="5:13" ht="12.75">
      <c r="E684" s="61"/>
      <c r="F684" s="61"/>
      <c r="G684" s="61"/>
      <c r="H684" s="61"/>
      <c r="I684" s="61"/>
      <c r="J684" s="61"/>
      <c r="K684" s="61"/>
      <c r="L684" s="61"/>
      <c r="M684" s="61"/>
    </row>
    <row r="685" spans="5:13" ht="12.75">
      <c r="E685" s="61"/>
      <c r="F685" s="61"/>
      <c r="G685" s="61"/>
      <c r="H685" s="61"/>
      <c r="I685" s="61"/>
      <c r="J685" s="61"/>
      <c r="K685" s="61"/>
      <c r="L685" s="61"/>
      <c r="M685" s="61"/>
    </row>
    <row r="686" spans="5:13" ht="12.75">
      <c r="E686" s="61"/>
      <c r="F686" s="61"/>
      <c r="G686" s="61"/>
      <c r="H686" s="61"/>
      <c r="I686" s="61"/>
      <c r="J686" s="61"/>
      <c r="K686" s="61"/>
      <c r="L686" s="61"/>
      <c r="M686" s="61"/>
    </row>
    <row r="687" spans="5:13" ht="12.75">
      <c r="E687" s="61"/>
      <c r="F687" s="61"/>
      <c r="G687" s="61"/>
      <c r="H687" s="61"/>
      <c r="I687" s="61"/>
      <c r="J687" s="61"/>
      <c r="K687" s="61"/>
      <c r="L687" s="61"/>
      <c r="M687" s="61"/>
    </row>
    <row r="688" spans="5:13" ht="12.75">
      <c r="E688" s="61"/>
      <c r="F688" s="61"/>
      <c r="G688" s="61"/>
      <c r="H688" s="61"/>
      <c r="I688" s="61"/>
      <c r="J688" s="61"/>
      <c r="K688" s="61"/>
      <c r="L688" s="61"/>
      <c r="M688" s="61"/>
    </row>
    <row r="689" spans="5:13" ht="12.75"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5:13" ht="12.75">
      <c r="E690" s="61"/>
      <c r="F690" s="61"/>
      <c r="G690" s="61"/>
      <c r="H690" s="61"/>
      <c r="I690" s="61"/>
      <c r="J690" s="61"/>
      <c r="K690" s="61"/>
      <c r="L690" s="61"/>
      <c r="M690" s="61"/>
    </row>
    <row r="691" spans="5:13" ht="12.75">
      <c r="E691" s="61"/>
      <c r="F691" s="61"/>
      <c r="G691" s="61"/>
      <c r="H691" s="61"/>
      <c r="I691" s="61"/>
      <c r="J691" s="61"/>
      <c r="K691" s="61"/>
      <c r="L691" s="61"/>
      <c r="M691" s="61"/>
    </row>
    <row r="692" spans="5:13" ht="12.75">
      <c r="E692" s="61"/>
      <c r="F692" s="61"/>
      <c r="G692" s="61"/>
      <c r="H692" s="61"/>
      <c r="I692" s="61"/>
      <c r="J692" s="61"/>
      <c r="K692" s="61"/>
      <c r="L692" s="61"/>
      <c r="M692" s="61"/>
    </row>
    <row r="693" spans="5:13" ht="12.75">
      <c r="E693" s="61"/>
      <c r="F693" s="61"/>
      <c r="G693" s="61"/>
      <c r="H693" s="61"/>
      <c r="I693" s="61"/>
      <c r="J693" s="61"/>
      <c r="K693" s="61"/>
      <c r="L693" s="61"/>
      <c r="M693" s="61"/>
    </row>
    <row r="694" spans="5:13" ht="12.75">
      <c r="E694" s="61"/>
      <c r="F694" s="61"/>
      <c r="G694" s="61"/>
      <c r="H694" s="61"/>
      <c r="I694" s="61"/>
      <c r="J694" s="61"/>
      <c r="K694" s="61"/>
      <c r="L694" s="61"/>
      <c r="M694" s="61"/>
    </row>
    <row r="695" spans="5:13" ht="12.75">
      <c r="E695" s="61"/>
      <c r="F695" s="61"/>
      <c r="G695" s="61"/>
      <c r="H695" s="61"/>
      <c r="I695" s="61"/>
      <c r="J695" s="61"/>
      <c r="K695" s="61"/>
      <c r="L695" s="61"/>
      <c r="M695" s="61"/>
    </row>
    <row r="696" spans="5:13" ht="12.75">
      <c r="E696" s="61"/>
      <c r="F696" s="61"/>
      <c r="G696" s="61"/>
      <c r="H696" s="61"/>
      <c r="I696" s="61"/>
      <c r="J696" s="61"/>
      <c r="K696" s="61"/>
      <c r="L696" s="61"/>
      <c r="M696" s="61"/>
    </row>
    <row r="697" spans="5:13" ht="12.75">
      <c r="E697" s="61"/>
      <c r="F697" s="61"/>
      <c r="G697" s="61"/>
      <c r="H697" s="61"/>
      <c r="I697" s="61"/>
      <c r="J697" s="61"/>
      <c r="K697" s="61"/>
      <c r="L697" s="61"/>
      <c r="M697" s="61"/>
    </row>
    <row r="698" spans="5:13" ht="12.75">
      <c r="E698" s="61"/>
      <c r="F698" s="61"/>
      <c r="G698" s="61"/>
      <c r="H698" s="61"/>
      <c r="I698" s="61"/>
      <c r="J698" s="61"/>
      <c r="K698" s="61"/>
      <c r="L698" s="61"/>
      <c r="M698" s="61"/>
    </row>
    <row r="699" spans="5:13" ht="12.75">
      <c r="E699" s="61"/>
      <c r="F699" s="61"/>
      <c r="G699" s="61"/>
      <c r="H699" s="61"/>
      <c r="I699" s="61"/>
      <c r="J699" s="61"/>
      <c r="K699" s="61"/>
      <c r="L699" s="61"/>
      <c r="M699" s="61"/>
    </row>
    <row r="700" spans="5:13" ht="12.75">
      <c r="E700" s="61"/>
      <c r="F700" s="61"/>
      <c r="G700" s="61"/>
      <c r="H700" s="61"/>
      <c r="I700" s="61"/>
      <c r="J700" s="61"/>
      <c r="K700" s="61"/>
      <c r="L700" s="61"/>
      <c r="M700" s="61"/>
    </row>
    <row r="701" spans="5:13" ht="12.75">
      <c r="E701" s="61"/>
      <c r="F701" s="61"/>
      <c r="G701" s="61"/>
      <c r="H701" s="61"/>
      <c r="I701" s="61"/>
      <c r="J701" s="61"/>
      <c r="K701" s="61"/>
      <c r="L701" s="61"/>
      <c r="M701" s="61"/>
    </row>
    <row r="702" spans="5:13" ht="12.75">
      <c r="E702" s="61"/>
      <c r="F702" s="61"/>
      <c r="G702" s="61"/>
      <c r="H702" s="61"/>
      <c r="I702" s="61"/>
      <c r="J702" s="61"/>
      <c r="K702" s="61"/>
      <c r="L702" s="61"/>
      <c r="M702" s="61"/>
    </row>
    <row r="703" spans="5:13" ht="12.75">
      <c r="E703" s="61"/>
      <c r="F703" s="61"/>
      <c r="G703" s="61"/>
      <c r="H703" s="61"/>
      <c r="I703" s="61"/>
      <c r="J703" s="61"/>
      <c r="K703" s="61"/>
      <c r="L703" s="61"/>
      <c r="M703" s="61"/>
    </row>
    <row r="704" spans="5:13" ht="12.75">
      <c r="E704" s="61"/>
      <c r="F704" s="61"/>
      <c r="G704" s="61"/>
      <c r="H704" s="61"/>
      <c r="I704" s="61"/>
      <c r="J704" s="61"/>
      <c r="K704" s="61"/>
      <c r="L704" s="61"/>
      <c r="M704" s="61"/>
    </row>
    <row r="705" spans="5:13" ht="12.75">
      <c r="E705" s="61"/>
      <c r="F705" s="61"/>
      <c r="G705" s="61"/>
      <c r="H705" s="61"/>
      <c r="I705" s="61"/>
      <c r="J705" s="61"/>
      <c r="K705" s="61"/>
      <c r="L705" s="61"/>
      <c r="M705" s="61"/>
    </row>
    <row r="706" spans="5:13" ht="12.75">
      <c r="E706" s="61"/>
      <c r="F706" s="61"/>
      <c r="G706" s="61"/>
      <c r="H706" s="61"/>
      <c r="I706" s="61"/>
      <c r="J706" s="61"/>
      <c r="K706" s="61"/>
      <c r="L706" s="61"/>
      <c r="M706" s="61"/>
    </row>
    <row r="707" spans="5:13" ht="12.75">
      <c r="E707" s="61"/>
      <c r="F707" s="61"/>
      <c r="G707" s="61"/>
      <c r="H707" s="61"/>
      <c r="I707" s="61"/>
      <c r="J707" s="61"/>
      <c r="K707" s="61"/>
      <c r="L707" s="61"/>
      <c r="M707" s="61"/>
    </row>
    <row r="708" spans="5:13" ht="12.75">
      <c r="E708" s="61"/>
      <c r="F708" s="61"/>
      <c r="G708" s="61"/>
      <c r="H708" s="61"/>
      <c r="I708" s="61"/>
      <c r="J708" s="61"/>
      <c r="K708" s="61"/>
      <c r="L708" s="61"/>
      <c r="M708" s="61"/>
    </row>
    <row r="709" spans="5:13" ht="12.75">
      <c r="E709" s="61"/>
      <c r="F709" s="61"/>
      <c r="G709" s="61"/>
      <c r="H709" s="61"/>
      <c r="I709" s="61"/>
      <c r="J709" s="61"/>
      <c r="K709" s="61"/>
      <c r="L709" s="61"/>
      <c r="M709" s="61"/>
    </row>
    <row r="710" spans="5:13" ht="12.75"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5:13" ht="12.75">
      <c r="E711" s="61"/>
      <c r="F711" s="61"/>
      <c r="G711" s="61"/>
      <c r="H711" s="61"/>
      <c r="I711" s="61"/>
      <c r="J711" s="61"/>
      <c r="K711" s="61"/>
      <c r="L711" s="61"/>
      <c r="M711" s="61"/>
    </row>
    <row r="712" spans="5:13" ht="12.75">
      <c r="E712" s="61"/>
      <c r="F712" s="61"/>
      <c r="G712" s="61"/>
      <c r="H712" s="61"/>
      <c r="I712" s="61"/>
      <c r="J712" s="61"/>
      <c r="K712" s="61"/>
      <c r="L712" s="61"/>
      <c r="M712" s="61"/>
    </row>
    <row r="713" spans="5:13" ht="12.75">
      <c r="E713" s="61"/>
      <c r="F713" s="61"/>
      <c r="G713" s="61"/>
      <c r="H713" s="61"/>
      <c r="I713" s="61"/>
      <c r="J713" s="61"/>
      <c r="K713" s="61"/>
      <c r="L713" s="61"/>
      <c r="M713" s="61"/>
    </row>
    <row r="714" spans="5:13" ht="12.75">
      <c r="E714" s="61"/>
      <c r="F714" s="61"/>
      <c r="G714" s="61"/>
      <c r="H714" s="61"/>
      <c r="I714" s="61"/>
      <c r="J714" s="61"/>
      <c r="K714" s="61"/>
      <c r="L714" s="61"/>
      <c r="M714" s="61"/>
    </row>
    <row r="715" spans="5:13" ht="12.75">
      <c r="E715" s="61"/>
      <c r="F715" s="61"/>
      <c r="G715" s="61"/>
      <c r="H715" s="61"/>
      <c r="I715" s="61"/>
      <c r="J715" s="61"/>
      <c r="K715" s="61"/>
      <c r="L715" s="61"/>
      <c r="M715" s="61"/>
    </row>
    <row r="716" spans="5:13" ht="12.75">
      <c r="E716" s="61"/>
      <c r="F716" s="61"/>
      <c r="G716" s="61"/>
      <c r="H716" s="61"/>
      <c r="I716" s="61"/>
      <c r="J716" s="61"/>
      <c r="K716" s="61"/>
      <c r="L716" s="61"/>
      <c r="M716" s="61"/>
    </row>
    <row r="717" spans="5:13" ht="12.75">
      <c r="E717" s="61"/>
      <c r="F717" s="61"/>
      <c r="G717" s="61"/>
      <c r="H717" s="61"/>
      <c r="I717" s="61"/>
      <c r="J717" s="61"/>
      <c r="K717" s="61"/>
      <c r="L717" s="61"/>
      <c r="M717" s="61"/>
    </row>
    <row r="718" spans="5:13" ht="12.75">
      <c r="E718" s="61"/>
      <c r="F718" s="61"/>
      <c r="G718" s="61"/>
      <c r="H718" s="61"/>
      <c r="I718" s="61"/>
      <c r="J718" s="61"/>
      <c r="K718" s="61"/>
      <c r="L718" s="61"/>
      <c r="M718" s="61"/>
    </row>
    <row r="719" spans="5:13" ht="12.75">
      <c r="E719" s="61"/>
      <c r="F719" s="61"/>
      <c r="G719" s="61"/>
      <c r="H719" s="61"/>
      <c r="I719" s="61"/>
      <c r="J719" s="61"/>
      <c r="K719" s="61"/>
      <c r="L719" s="61"/>
      <c r="M719" s="61"/>
    </row>
    <row r="720" spans="5:13" ht="12.75">
      <c r="E720" s="61"/>
      <c r="F720" s="61"/>
      <c r="G720" s="61"/>
      <c r="H720" s="61"/>
      <c r="I720" s="61"/>
      <c r="J720" s="61"/>
      <c r="K720" s="61"/>
      <c r="L720" s="61"/>
      <c r="M720" s="61"/>
    </row>
    <row r="721" spans="5:13" ht="12.75">
      <c r="E721" s="61"/>
      <c r="F721" s="61"/>
      <c r="G721" s="61"/>
      <c r="H721" s="61"/>
      <c r="I721" s="61"/>
      <c r="J721" s="61"/>
      <c r="K721" s="61"/>
      <c r="L721" s="61"/>
      <c r="M721" s="61"/>
    </row>
    <row r="722" spans="5:13" ht="12.75">
      <c r="E722" s="61"/>
      <c r="F722" s="61"/>
      <c r="G722" s="61"/>
      <c r="H722" s="61"/>
      <c r="I722" s="61"/>
      <c r="J722" s="61"/>
      <c r="K722" s="61"/>
      <c r="L722" s="61"/>
      <c r="M722" s="61"/>
    </row>
    <row r="723" spans="5:13" ht="12.75">
      <c r="E723" s="61"/>
      <c r="F723" s="61"/>
      <c r="G723" s="61"/>
      <c r="H723" s="61"/>
      <c r="I723" s="61"/>
      <c r="J723" s="61"/>
      <c r="K723" s="61"/>
      <c r="L723" s="61"/>
      <c r="M723" s="61"/>
    </row>
    <row r="724" spans="5:13" ht="12.75">
      <c r="E724" s="61"/>
      <c r="F724" s="61"/>
      <c r="G724" s="61"/>
      <c r="H724" s="61"/>
      <c r="I724" s="61"/>
      <c r="J724" s="61"/>
      <c r="K724" s="61"/>
      <c r="L724" s="61"/>
      <c r="M724" s="61"/>
    </row>
    <row r="725" spans="5:13" ht="12.75">
      <c r="E725" s="61"/>
      <c r="F725" s="61"/>
      <c r="G725" s="61"/>
      <c r="H725" s="61"/>
      <c r="I725" s="61"/>
      <c r="J725" s="61"/>
      <c r="K725" s="61"/>
      <c r="L725" s="61"/>
      <c r="M725" s="61"/>
    </row>
    <row r="726" spans="5:13" ht="12.75">
      <c r="E726" s="61"/>
      <c r="F726" s="61"/>
      <c r="G726" s="61"/>
      <c r="H726" s="61"/>
      <c r="I726" s="61"/>
      <c r="J726" s="61"/>
      <c r="K726" s="61"/>
      <c r="L726" s="61"/>
      <c r="M726" s="61"/>
    </row>
    <row r="727" spans="5:13" ht="12.75">
      <c r="E727" s="61"/>
      <c r="F727" s="61"/>
      <c r="G727" s="61"/>
      <c r="H727" s="61"/>
      <c r="I727" s="61"/>
      <c r="J727" s="61"/>
      <c r="K727" s="61"/>
      <c r="L727" s="61"/>
      <c r="M727" s="61"/>
    </row>
    <row r="728" spans="5:13" ht="12.75">
      <c r="E728" s="61"/>
      <c r="F728" s="61"/>
      <c r="G728" s="61"/>
      <c r="H728" s="61"/>
      <c r="I728" s="61"/>
      <c r="J728" s="61"/>
      <c r="K728" s="61"/>
      <c r="L728" s="61"/>
      <c r="M728" s="61"/>
    </row>
    <row r="729" spans="5:13" ht="12.75">
      <c r="E729" s="61"/>
      <c r="F729" s="61"/>
      <c r="G729" s="61"/>
      <c r="H729" s="61"/>
      <c r="I729" s="61"/>
      <c r="J729" s="61"/>
      <c r="K729" s="61"/>
      <c r="L729" s="61"/>
      <c r="M729" s="61"/>
    </row>
    <row r="730" spans="5:13" ht="12.75">
      <c r="E730" s="61"/>
      <c r="F730" s="61"/>
      <c r="G730" s="61"/>
      <c r="H730" s="61"/>
      <c r="I730" s="61"/>
      <c r="J730" s="61"/>
      <c r="K730" s="61"/>
      <c r="L730" s="61"/>
      <c r="M730" s="61"/>
    </row>
    <row r="731" spans="5:13" ht="12.75">
      <c r="E731" s="61"/>
      <c r="F731" s="61"/>
      <c r="G731" s="61"/>
      <c r="H731" s="61"/>
      <c r="I731" s="61"/>
      <c r="J731" s="61"/>
      <c r="K731" s="61"/>
      <c r="L731" s="61"/>
      <c r="M731" s="61"/>
    </row>
    <row r="732" spans="5:13" ht="12.75"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5:13" ht="12.75">
      <c r="E733" s="61"/>
      <c r="F733" s="61"/>
      <c r="G733" s="61"/>
      <c r="H733" s="61"/>
      <c r="I733" s="61"/>
      <c r="J733" s="61"/>
      <c r="K733" s="61"/>
      <c r="L733" s="61"/>
      <c r="M733" s="61"/>
    </row>
    <row r="734" spans="5:13" ht="12.75">
      <c r="E734" s="61"/>
      <c r="F734" s="61"/>
      <c r="G734" s="61"/>
      <c r="H734" s="61"/>
      <c r="I734" s="61"/>
      <c r="J734" s="61"/>
      <c r="K734" s="61"/>
      <c r="L734" s="61"/>
      <c r="M734" s="61"/>
    </row>
    <row r="735" spans="5:13" ht="12.75">
      <c r="E735" s="61"/>
      <c r="F735" s="61"/>
      <c r="G735" s="61"/>
      <c r="H735" s="61"/>
      <c r="I735" s="61"/>
      <c r="J735" s="61"/>
      <c r="K735" s="61"/>
      <c r="L735" s="61"/>
      <c r="M735" s="61"/>
    </row>
    <row r="736" spans="5:13" ht="12.75">
      <c r="E736" s="61"/>
      <c r="F736" s="61"/>
      <c r="G736" s="61"/>
      <c r="H736" s="61"/>
      <c r="I736" s="61"/>
      <c r="J736" s="61"/>
      <c r="K736" s="61"/>
      <c r="L736" s="61"/>
      <c r="M736" s="61"/>
    </row>
    <row r="737" spans="5:13" ht="12.75">
      <c r="E737" s="61"/>
      <c r="F737" s="61"/>
      <c r="G737" s="61"/>
      <c r="H737" s="61"/>
      <c r="I737" s="61"/>
      <c r="J737" s="61"/>
      <c r="K737" s="61"/>
      <c r="L737" s="61"/>
      <c r="M737" s="61"/>
    </row>
    <row r="738" spans="5:13" ht="12.75">
      <c r="E738" s="61"/>
      <c r="F738" s="61"/>
      <c r="G738" s="61"/>
      <c r="H738" s="61"/>
      <c r="I738" s="61"/>
      <c r="J738" s="61"/>
      <c r="K738" s="61"/>
      <c r="L738" s="61"/>
      <c r="M738" s="61"/>
    </row>
    <row r="739" spans="5:13" ht="12.75">
      <c r="E739" s="61"/>
      <c r="F739" s="61"/>
      <c r="G739" s="61"/>
      <c r="H739" s="61"/>
      <c r="I739" s="61"/>
      <c r="J739" s="61"/>
      <c r="K739" s="61"/>
      <c r="L739" s="61"/>
      <c r="M739" s="61"/>
    </row>
    <row r="740" spans="5:13" ht="12.75">
      <c r="E740" s="61"/>
      <c r="F740" s="61"/>
      <c r="G740" s="61"/>
      <c r="H740" s="61"/>
      <c r="I740" s="61"/>
      <c r="J740" s="61"/>
      <c r="K740" s="61"/>
      <c r="L740" s="61"/>
      <c r="M740" s="61"/>
    </row>
    <row r="741" spans="5:13" ht="12.75">
      <c r="E741" s="61"/>
      <c r="F741" s="61"/>
      <c r="G741" s="61"/>
      <c r="H741" s="61"/>
      <c r="I741" s="61"/>
      <c r="J741" s="61"/>
      <c r="K741" s="61"/>
      <c r="L741" s="61"/>
      <c r="M741" s="61"/>
    </row>
    <row r="742" spans="5:13" ht="12.75">
      <c r="E742" s="61"/>
      <c r="F742" s="61"/>
      <c r="G742" s="61"/>
      <c r="H742" s="61"/>
      <c r="I742" s="61"/>
      <c r="J742" s="61"/>
      <c r="K742" s="61"/>
      <c r="L742" s="61"/>
      <c r="M742" s="61"/>
    </row>
    <row r="743" spans="5:13" ht="12.75">
      <c r="E743" s="61"/>
      <c r="F743" s="61"/>
      <c r="G743" s="61"/>
      <c r="H743" s="61"/>
      <c r="I743" s="61"/>
      <c r="J743" s="61"/>
      <c r="K743" s="61"/>
      <c r="L743" s="61"/>
      <c r="M743" s="61"/>
    </row>
    <row r="744" spans="5:13" ht="12.75">
      <c r="E744" s="61"/>
      <c r="F744" s="61"/>
      <c r="G744" s="61"/>
      <c r="H744" s="61"/>
      <c r="I744" s="61"/>
      <c r="J744" s="61"/>
      <c r="K744" s="61"/>
      <c r="L744" s="61"/>
      <c r="M744" s="61"/>
    </row>
    <row r="745" spans="5:13" ht="12.75">
      <c r="E745" s="61"/>
      <c r="F745" s="61"/>
      <c r="G745" s="61"/>
      <c r="H745" s="61"/>
      <c r="I745" s="61"/>
      <c r="J745" s="61"/>
      <c r="K745" s="61"/>
      <c r="L745" s="61"/>
      <c r="M745" s="61"/>
    </row>
    <row r="746" spans="5:13" ht="12.75">
      <c r="E746" s="61"/>
      <c r="F746" s="61"/>
      <c r="G746" s="61"/>
      <c r="H746" s="61"/>
      <c r="I746" s="61"/>
      <c r="J746" s="61"/>
      <c r="K746" s="61"/>
      <c r="L746" s="61"/>
      <c r="M746" s="61"/>
    </row>
    <row r="747" spans="5:13" ht="12.75">
      <c r="E747" s="61"/>
      <c r="F747" s="61"/>
      <c r="G747" s="61"/>
      <c r="H747" s="61"/>
      <c r="I747" s="61"/>
      <c r="J747" s="61"/>
      <c r="K747" s="61"/>
      <c r="L747" s="61"/>
      <c r="M747" s="61"/>
    </row>
    <row r="748" spans="5:13" ht="12.75">
      <c r="E748" s="61"/>
      <c r="F748" s="61"/>
      <c r="G748" s="61"/>
      <c r="H748" s="61"/>
      <c r="I748" s="61"/>
      <c r="J748" s="61"/>
      <c r="K748" s="61"/>
      <c r="L748" s="61"/>
      <c r="M748" s="61"/>
    </row>
    <row r="749" spans="5:13" ht="12.75">
      <c r="E749" s="61"/>
      <c r="F749" s="61"/>
      <c r="G749" s="61"/>
      <c r="H749" s="61"/>
      <c r="I749" s="61"/>
      <c r="J749" s="61"/>
      <c r="K749" s="61"/>
      <c r="L749" s="61"/>
      <c r="M749" s="61"/>
    </row>
    <row r="750" spans="5:13" ht="12.75">
      <c r="E750" s="61"/>
      <c r="F750" s="61"/>
      <c r="G750" s="61"/>
      <c r="H750" s="61"/>
      <c r="I750" s="61"/>
      <c r="J750" s="61"/>
      <c r="K750" s="61"/>
      <c r="L750" s="61"/>
      <c r="M750" s="61"/>
    </row>
    <row r="751" spans="5:13" ht="12.75">
      <c r="E751" s="61"/>
      <c r="F751" s="61"/>
      <c r="G751" s="61"/>
      <c r="H751" s="61"/>
      <c r="I751" s="61"/>
      <c r="J751" s="61"/>
      <c r="K751" s="61"/>
      <c r="L751" s="61"/>
      <c r="M751" s="61"/>
    </row>
    <row r="752" spans="5:13" ht="12.75">
      <c r="E752" s="61"/>
      <c r="F752" s="61"/>
      <c r="G752" s="61"/>
      <c r="H752" s="61"/>
      <c r="I752" s="61"/>
      <c r="J752" s="61"/>
      <c r="K752" s="61"/>
      <c r="L752" s="61"/>
      <c r="M752" s="61"/>
    </row>
    <row r="753" spans="5:13" ht="12.75">
      <c r="E753" s="61"/>
      <c r="F753" s="61"/>
      <c r="G753" s="61"/>
      <c r="H753" s="61"/>
      <c r="I753" s="61"/>
      <c r="J753" s="61"/>
      <c r="K753" s="61"/>
      <c r="L753" s="61"/>
      <c r="M753" s="61"/>
    </row>
    <row r="754" spans="5:13" ht="12.75">
      <c r="E754" s="61"/>
      <c r="F754" s="61"/>
      <c r="G754" s="61"/>
      <c r="H754" s="61"/>
      <c r="I754" s="61"/>
      <c r="J754" s="61"/>
      <c r="K754" s="61"/>
      <c r="L754" s="61"/>
      <c r="M754" s="61"/>
    </row>
    <row r="755" spans="5:13" ht="12.75">
      <c r="E755" s="61"/>
      <c r="F755" s="61"/>
      <c r="G755" s="61"/>
      <c r="H755" s="61"/>
      <c r="I755" s="61"/>
      <c r="J755" s="61"/>
      <c r="K755" s="61"/>
      <c r="L755" s="61"/>
      <c r="M755" s="61"/>
    </row>
    <row r="756" spans="5:13" ht="12.75">
      <c r="E756" s="61"/>
      <c r="F756" s="61"/>
      <c r="G756" s="61"/>
      <c r="H756" s="61"/>
      <c r="I756" s="61"/>
      <c r="J756" s="61"/>
      <c r="K756" s="61"/>
      <c r="L756" s="61"/>
      <c r="M756" s="61"/>
    </row>
    <row r="757" spans="5:13" ht="12.75">
      <c r="E757" s="61"/>
      <c r="F757" s="61"/>
      <c r="G757" s="61"/>
      <c r="H757" s="61"/>
      <c r="I757" s="61"/>
      <c r="J757" s="61"/>
      <c r="K757" s="61"/>
      <c r="L757" s="61"/>
      <c r="M757" s="61"/>
    </row>
    <row r="758" spans="5:13" ht="12.75">
      <c r="E758" s="61"/>
      <c r="F758" s="61"/>
      <c r="G758" s="61"/>
      <c r="H758" s="61"/>
      <c r="I758" s="61"/>
      <c r="J758" s="61"/>
      <c r="K758" s="61"/>
      <c r="L758" s="61"/>
      <c r="M758" s="61"/>
    </row>
    <row r="759" spans="5:13" ht="12.75">
      <c r="E759" s="61"/>
      <c r="F759" s="61"/>
      <c r="G759" s="61"/>
      <c r="H759" s="61"/>
      <c r="I759" s="61"/>
      <c r="J759" s="61"/>
      <c r="K759" s="61"/>
      <c r="L759" s="61"/>
      <c r="M759" s="61"/>
    </row>
    <row r="760" spans="5:13" ht="12.75">
      <c r="E760" s="61"/>
      <c r="F760" s="61"/>
      <c r="G760" s="61"/>
      <c r="H760" s="61"/>
      <c r="I760" s="61"/>
      <c r="J760" s="61"/>
      <c r="K760" s="61"/>
      <c r="L760" s="61"/>
      <c r="M760" s="61"/>
    </row>
    <row r="761" spans="5:13" ht="12.75">
      <c r="E761" s="61"/>
      <c r="F761" s="61"/>
      <c r="G761" s="61"/>
      <c r="H761" s="61"/>
      <c r="I761" s="61"/>
      <c r="J761" s="61"/>
      <c r="K761" s="61"/>
      <c r="L761" s="61"/>
      <c r="M761" s="61"/>
    </row>
    <row r="762" spans="5:13" ht="12.75">
      <c r="E762" s="61"/>
      <c r="F762" s="61"/>
      <c r="G762" s="61"/>
      <c r="H762" s="61"/>
      <c r="I762" s="61"/>
      <c r="J762" s="61"/>
      <c r="K762" s="61"/>
      <c r="L762" s="61"/>
      <c r="M762" s="61"/>
    </row>
    <row r="763" spans="5:13" ht="12.75">
      <c r="E763" s="61"/>
      <c r="F763" s="61"/>
      <c r="G763" s="61"/>
      <c r="H763" s="61"/>
      <c r="I763" s="61"/>
      <c r="J763" s="61"/>
      <c r="K763" s="61"/>
      <c r="L763" s="61"/>
      <c r="M763" s="61"/>
    </row>
    <row r="764" spans="5:13" ht="12.75">
      <c r="E764" s="61"/>
      <c r="F764" s="61"/>
      <c r="G764" s="61"/>
      <c r="H764" s="61"/>
      <c r="I764" s="61"/>
      <c r="J764" s="61"/>
      <c r="K764" s="61"/>
      <c r="L764" s="61"/>
      <c r="M764" s="61"/>
    </row>
    <row r="765" spans="5:13" ht="12.75">
      <c r="E765" s="61"/>
      <c r="F765" s="61"/>
      <c r="G765" s="61"/>
      <c r="H765" s="61"/>
      <c r="I765" s="61"/>
      <c r="J765" s="61"/>
      <c r="K765" s="61"/>
      <c r="L765" s="61"/>
      <c r="M765" s="61"/>
    </row>
    <row r="766" spans="5:13" ht="12.75">
      <c r="E766" s="61"/>
      <c r="F766" s="61"/>
      <c r="G766" s="61"/>
      <c r="H766" s="61"/>
      <c r="I766" s="61"/>
      <c r="J766" s="61"/>
      <c r="K766" s="61"/>
      <c r="L766" s="61"/>
      <c r="M766" s="61"/>
    </row>
    <row r="767" spans="5:13" ht="12.75">
      <c r="E767" s="61"/>
      <c r="F767" s="61"/>
      <c r="G767" s="61"/>
      <c r="H767" s="61"/>
      <c r="I767" s="61"/>
      <c r="J767" s="61"/>
      <c r="K767" s="61"/>
      <c r="L767" s="61"/>
      <c r="M767" s="61"/>
    </row>
    <row r="768" spans="5:13" ht="12.75">
      <c r="E768" s="61"/>
      <c r="F768" s="61"/>
      <c r="G768" s="61"/>
      <c r="H768" s="61"/>
      <c r="I768" s="61"/>
      <c r="J768" s="61"/>
      <c r="K768" s="61"/>
      <c r="L768" s="61"/>
      <c r="M768" s="61"/>
    </row>
    <row r="769" spans="5:13" ht="12.75">
      <c r="E769" s="61"/>
      <c r="F769" s="61"/>
      <c r="G769" s="61"/>
      <c r="H769" s="61"/>
      <c r="I769" s="61"/>
      <c r="J769" s="61"/>
      <c r="K769" s="61"/>
      <c r="L769" s="61"/>
      <c r="M769" s="61"/>
    </row>
    <row r="770" spans="5:13" ht="12.75">
      <c r="E770" s="61"/>
      <c r="F770" s="61"/>
      <c r="G770" s="61"/>
      <c r="H770" s="61"/>
      <c r="I770" s="61"/>
      <c r="J770" s="61"/>
      <c r="K770" s="61"/>
      <c r="L770" s="61"/>
      <c r="M770" s="61"/>
    </row>
    <row r="771" spans="5:13" ht="12.75">
      <c r="E771" s="61"/>
      <c r="F771" s="61"/>
      <c r="G771" s="61"/>
      <c r="H771" s="61"/>
      <c r="I771" s="61"/>
      <c r="J771" s="61"/>
      <c r="K771" s="61"/>
      <c r="L771" s="61"/>
      <c r="M771" s="61"/>
    </row>
    <row r="772" spans="5:13" ht="12.75">
      <c r="E772" s="61"/>
      <c r="F772" s="61"/>
      <c r="G772" s="61"/>
      <c r="H772" s="61"/>
      <c r="I772" s="61"/>
      <c r="J772" s="61"/>
      <c r="K772" s="61"/>
      <c r="L772" s="61"/>
      <c r="M772" s="61"/>
    </row>
    <row r="773" spans="5:13" ht="12.75">
      <c r="E773" s="61"/>
      <c r="F773" s="61"/>
      <c r="G773" s="61"/>
      <c r="H773" s="61"/>
      <c r="I773" s="61"/>
      <c r="J773" s="61"/>
      <c r="K773" s="61"/>
      <c r="L773" s="61"/>
      <c r="M773" s="61"/>
    </row>
    <row r="774" spans="5:13" ht="12.75">
      <c r="E774" s="61"/>
      <c r="F774" s="61"/>
      <c r="G774" s="61"/>
      <c r="H774" s="61"/>
      <c r="I774" s="61"/>
      <c r="J774" s="61"/>
      <c r="K774" s="61"/>
      <c r="L774" s="61"/>
      <c r="M774" s="61"/>
    </row>
    <row r="775" spans="5:13" ht="12.75"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5:13" ht="12.75">
      <c r="E776" s="61"/>
      <c r="F776" s="61"/>
      <c r="G776" s="61"/>
      <c r="H776" s="61"/>
      <c r="I776" s="61"/>
      <c r="J776" s="61"/>
      <c r="K776" s="61"/>
      <c r="L776" s="61"/>
      <c r="M776" s="61"/>
    </row>
    <row r="777" spans="5:13" ht="12.75">
      <c r="E777" s="61"/>
      <c r="F777" s="61"/>
      <c r="G777" s="61"/>
      <c r="H777" s="61"/>
      <c r="I777" s="61"/>
      <c r="J777" s="61"/>
      <c r="K777" s="61"/>
      <c r="L777" s="61"/>
      <c r="M777" s="61"/>
    </row>
    <row r="778" spans="5:13" ht="12.75">
      <c r="E778" s="61"/>
      <c r="F778" s="61"/>
      <c r="G778" s="61"/>
      <c r="H778" s="61"/>
      <c r="I778" s="61"/>
      <c r="J778" s="61"/>
      <c r="K778" s="61"/>
      <c r="L778" s="61"/>
      <c r="M778" s="61"/>
    </row>
    <row r="779" spans="5:13" ht="12.75">
      <c r="E779" s="61"/>
      <c r="F779" s="61"/>
      <c r="G779" s="61"/>
      <c r="H779" s="61"/>
      <c r="I779" s="61"/>
      <c r="J779" s="61"/>
      <c r="K779" s="61"/>
      <c r="L779" s="61"/>
      <c r="M779" s="61"/>
    </row>
    <row r="780" spans="5:13" ht="12.75">
      <c r="E780" s="61"/>
      <c r="F780" s="61"/>
      <c r="G780" s="61"/>
      <c r="H780" s="61"/>
      <c r="I780" s="61"/>
      <c r="J780" s="61"/>
      <c r="K780" s="61"/>
      <c r="L780" s="61"/>
      <c r="M780" s="61"/>
    </row>
    <row r="781" spans="5:13" ht="12.75">
      <c r="E781" s="61"/>
      <c r="F781" s="61"/>
      <c r="G781" s="61"/>
      <c r="H781" s="61"/>
      <c r="I781" s="61"/>
      <c r="J781" s="61"/>
      <c r="K781" s="61"/>
      <c r="L781" s="61"/>
      <c r="M781" s="61"/>
    </row>
    <row r="782" spans="5:13" ht="12.75">
      <c r="E782" s="61"/>
      <c r="F782" s="61"/>
      <c r="G782" s="61"/>
      <c r="H782" s="61"/>
      <c r="I782" s="61"/>
      <c r="J782" s="61"/>
      <c r="K782" s="61"/>
      <c r="L782" s="61"/>
      <c r="M782" s="61"/>
    </row>
    <row r="783" spans="5:13" ht="12.75">
      <c r="E783" s="61"/>
      <c r="F783" s="61"/>
      <c r="G783" s="61"/>
      <c r="H783" s="61"/>
      <c r="I783" s="61"/>
      <c r="J783" s="61"/>
      <c r="K783" s="61"/>
      <c r="L783" s="61"/>
      <c r="M783" s="61"/>
    </row>
    <row r="784" spans="5:13" ht="12.75">
      <c r="E784" s="61"/>
      <c r="F784" s="61"/>
      <c r="G784" s="61"/>
      <c r="H784" s="61"/>
      <c r="I784" s="61"/>
      <c r="J784" s="61"/>
      <c r="K784" s="61"/>
      <c r="L784" s="61"/>
      <c r="M784" s="61"/>
    </row>
    <row r="785" spans="5:13" ht="12.75">
      <c r="E785" s="61"/>
      <c r="F785" s="61"/>
      <c r="G785" s="61"/>
      <c r="H785" s="61"/>
      <c r="I785" s="61"/>
      <c r="J785" s="61"/>
      <c r="K785" s="61"/>
      <c r="L785" s="61"/>
      <c r="M785" s="61"/>
    </row>
    <row r="786" spans="5:13" ht="12.75">
      <c r="E786" s="61"/>
      <c r="F786" s="61"/>
      <c r="G786" s="61"/>
      <c r="H786" s="61"/>
      <c r="I786" s="61"/>
      <c r="J786" s="61"/>
      <c r="K786" s="61"/>
      <c r="L786" s="61"/>
      <c r="M786" s="61"/>
    </row>
    <row r="787" spans="5:13" ht="12.75">
      <c r="E787" s="61"/>
      <c r="F787" s="61"/>
      <c r="G787" s="61"/>
      <c r="H787" s="61"/>
      <c r="I787" s="61"/>
      <c r="J787" s="61"/>
      <c r="K787" s="61"/>
      <c r="L787" s="61"/>
      <c r="M787" s="61"/>
    </row>
    <row r="788" spans="5:13" ht="12.75">
      <c r="E788" s="61"/>
      <c r="F788" s="61"/>
      <c r="G788" s="61"/>
      <c r="H788" s="61"/>
      <c r="I788" s="61"/>
      <c r="J788" s="61"/>
      <c r="K788" s="61"/>
      <c r="L788" s="61"/>
      <c r="M788" s="61"/>
    </row>
    <row r="789" spans="5:13" ht="12.75">
      <c r="E789" s="61"/>
      <c r="F789" s="61"/>
      <c r="G789" s="61"/>
      <c r="H789" s="61"/>
      <c r="I789" s="61"/>
      <c r="J789" s="61"/>
      <c r="K789" s="61"/>
      <c r="L789" s="61"/>
      <c r="M789" s="61"/>
    </row>
    <row r="790" spans="5:13" ht="12.75"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5:13" ht="12.75">
      <c r="E791" s="61"/>
      <c r="F791" s="61"/>
      <c r="G791" s="61"/>
      <c r="H791" s="61"/>
      <c r="I791" s="61"/>
      <c r="J791" s="61"/>
      <c r="K791" s="61"/>
      <c r="L791" s="61"/>
      <c r="M791" s="61"/>
    </row>
    <row r="792" spans="5:13" ht="12.75">
      <c r="E792" s="61"/>
      <c r="F792" s="61"/>
      <c r="G792" s="61"/>
      <c r="H792" s="61"/>
      <c r="I792" s="61"/>
      <c r="J792" s="61"/>
      <c r="K792" s="61"/>
      <c r="L792" s="61"/>
      <c r="M792" s="61"/>
    </row>
    <row r="793" spans="5:13" ht="12.75">
      <c r="E793" s="61"/>
      <c r="F793" s="61"/>
      <c r="G793" s="61"/>
      <c r="H793" s="61"/>
      <c r="I793" s="61"/>
      <c r="J793" s="61"/>
      <c r="K793" s="61"/>
      <c r="L793" s="61"/>
      <c r="M793" s="61"/>
    </row>
    <row r="794" spans="5:13" ht="12.75">
      <c r="E794" s="61"/>
      <c r="F794" s="61"/>
      <c r="G794" s="61"/>
      <c r="H794" s="61"/>
      <c r="I794" s="61"/>
      <c r="J794" s="61"/>
      <c r="K794" s="61"/>
      <c r="L794" s="61"/>
      <c r="M794" s="61"/>
    </row>
    <row r="795" spans="5:13" ht="12.75">
      <c r="E795" s="61"/>
      <c r="F795" s="61"/>
      <c r="G795" s="61"/>
      <c r="H795" s="61"/>
      <c r="I795" s="61"/>
      <c r="J795" s="61"/>
      <c r="K795" s="61"/>
      <c r="L795" s="61"/>
      <c r="M795" s="61"/>
    </row>
    <row r="796" spans="5:13" ht="12.75">
      <c r="E796" s="61"/>
      <c r="F796" s="61"/>
      <c r="G796" s="61"/>
      <c r="H796" s="61"/>
      <c r="I796" s="61"/>
      <c r="J796" s="61"/>
      <c r="K796" s="61"/>
      <c r="L796" s="61"/>
      <c r="M796" s="61"/>
    </row>
    <row r="797" spans="5:13" ht="12.75"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5:13" ht="12.75">
      <c r="E798" s="61"/>
      <c r="F798" s="61"/>
      <c r="G798" s="61"/>
      <c r="H798" s="61"/>
      <c r="I798" s="61"/>
      <c r="J798" s="61"/>
      <c r="K798" s="61"/>
      <c r="L798" s="61"/>
      <c r="M798" s="61"/>
    </row>
    <row r="799" spans="5:13" ht="12.75">
      <c r="E799" s="61"/>
      <c r="F799" s="61"/>
      <c r="G799" s="61"/>
      <c r="H799" s="61"/>
      <c r="I799" s="61"/>
      <c r="J799" s="61"/>
      <c r="K799" s="61"/>
      <c r="L799" s="61"/>
      <c r="M799" s="61"/>
    </row>
    <row r="800" spans="5:13" ht="12.75">
      <c r="E800" s="61"/>
      <c r="F800" s="61"/>
      <c r="G800" s="61"/>
      <c r="H800" s="61"/>
      <c r="I800" s="61"/>
      <c r="J800" s="61"/>
      <c r="K800" s="61"/>
      <c r="L800" s="61"/>
      <c r="M800" s="61"/>
    </row>
    <row r="801" spans="5:13" ht="12.75">
      <c r="E801" s="61"/>
      <c r="F801" s="61"/>
      <c r="G801" s="61"/>
      <c r="H801" s="61"/>
      <c r="I801" s="61"/>
      <c r="J801" s="61"/>
      <c r="K801" s="61"/>
      <c r="L801" s="61"/>
      <c r="M801" s="61"/>
    </row>
    <row r="802" spans="5:13" ht="12.75">
      <c r="E802" s="61"/>
      <c r="F802" s="61"/>
      <c r="G802" s="61"/>
      <c r="H802" s="61"/>
      <c r="I802" s="61"/>
      <c r="J802" s="61"/>
      <c r="K802" s="61"/>
      <c r="L802" s="61"/>
      <c r="M802" s="61"/>
    </row>
    <row r="803" spans="5:13" ht="12.75">
      <c r="E803" s="61"/>
      <c r="F803" s="61"/>
      <c r="G803" s="61"/>
      <c r="H803" s="61"/>
      <c r="I803" s="61"/>
      <c r="J803" s="61"/>
      <c r="K803" s="61"/>
      <c r="L803" s="61"/>
      <c r="M803" s="61"/>
    </row>
    <row r="804" spans="5:13" ht="12.75"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5:13" ht="12.75"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5:13" ht="12.75">
      <c r="E806" s="61"/>
      <c r="F806" s="61"/>
      <c r="G806" s="61"/>
      <c r="H806" s="61"/>
      <c r="I806" s="61"/>
      <c r="J806" s="61"/>
      <c r="K806" s="61"/>
      <c r="L806" s="61"/>
      <c r="M806" s="61"/>
    </row>
    <row r="807" spans="5:13" ht="12.75">
      <c r="E807" s="61"/>
      <c r="F807" s="61"/>
      <c r="G807" s="61"/>
      <c r="H807" s="61"/>
      <c r="I807" s="61"/>
      <c r="J807" s="61"/>
      <c r="K807" s="61"/>
      <c r="L807" s="61"/>
      <c r="M807" s="61"/>
    </row>
    <row r="808" spans="5:13" ht="12.75">
      <c r="E808" s="61"/>
      <c r="F808" s="61"/>
      <c r="G808" s="61"/>
      <c r="H808" s="61"/>
      <c r="I808" s="61"/>
      <c r="J808" s="61"/>
      <c r="K808" s="61"/>
      <c r="L808" s="61"/>
      <c r="M808" s="61"/>
    </row>
    <row r="809" spans="5:13" ht="12.75">
      <c r="E809" s="61"/>
      <c r="F809" s="61"/>
      <c r="G809" s="61"/>
      <c r="H809" s="61"/>
      <c r="I809" s="61"/>
      <c r="J809" s="61"/>
      <c r="K809" s="61"/>
      <c r="L809" s="61"/>
      <c r="M809" s="61"/>
    </row>
    <row r="810" spans="5:13" ht="12.75">
      <c r="E810" s="61"/>
      <c r="F810" s="61"/>
      <c r="G810" s="61"/>
      <c r="H810" s="61"/>
      <c r="I810" s="61"/>
      <c r="J810" s="61"/>
      <c r="K810" s="61"/>
      <c r="L810" s="61"/>
      <c r="M810" s="61"/>
    </row>
    <row r="811" spans="5:13" ht="12.75">
      <c r="E811" s="61"/>
      <c r="F811" s="61"/>
      <c r="G811" s="61"/>
      <c r="H811" s="61"/>
      <c r="I811" s="61"/>
      <c r="J811" s="61"/>
      <c r="K811" s="61"/>
      <c r="L811" s="61"/>
      <c r="M811" s="61"/>
    </row>
    <row r="812" spans="5:13" ht="12.75">
      <c r="E812" s="61"/>
      <c r="F812" s="61"/>
      <c r="G812" s="61"/>
      <c r="H812" s="61"/>
      <c r="I812" s="61"/>
      <c r="J812" s="61"/>
      <c r="K812" s="61"/>
      <c r="L812" s="61"/>
      <c r="M812" s="61"/>
    </row>
    <row r="813" spans="5:13" ht="12.75">
      <c r="E813" s="61"/>
      <c r="F813" s="61"/>
      <c r="G813" s="61"/>
      <c r="H813" s="61"/>
      <c r="I813" s="61"/>
      <c r="J813" s="61"/>
      <c r="K813" s="61"/>
      <c r="L813" s="61"/>
      <c r="M813" s="61"/>
    </row>
    <row r="814" spans="5:13" ht="12.75">
      <c r="E814" s="61"/>
      <c r="F814" s="61"/>
      <c r="G814" s="61"/>
      <c r="H814" s="61"/>
      <c r="I814" s="61"/>
      <c r="J814" s="61"/>
      <c r="K814" s="61"/>
      <c r="L814" s="61"/>
      <c r="M814" s="61"/>
    </row>
    <row r="815" spans="5:13" ht="12.75">
      <c r="E815" s="61"/>
      <c r="F815" s="61"/>
      <c r="G815" s="61"/>
      <c r="H815" s="61"/>
      <c r="I815" s="61"/>
      <c r="J815" s="61"/>
      <c r="K815" s="61"/>
      <c r="L815" s="61"/>
      <c r="M815" s="61"/>
    </row>
    <row r="816" spans="5:13" ht="12.75">
      <c r="E816" s="61"/>
      <c r="F816" s="61"/>
      <c r="G816" s="61"/>
      <c r="H816" s="61"/>
      <c r="I816" s="61"/>
      <c r="J816" s="61"/>
      <c r="K816" s="61"/>
      <c r="L816" s="61"/>
      <c r="M816" s="61"/>
    </row>
    <row r="817" spans="5:13" ht="12.75">
      <c r="E817" s="61"/>
      <c r="F817" s="61"/>
      <c r="G817" s="61"/>
      <c r="H817" s="61"/>
      <c r="I817" s="61"/>
      <c r="J817" s="61"/>
      <c r="K817" s="61"/>
      <c r="L817" s="61"/>
      <c r="M817" s="61"/>
    </row>
    <row r="818" spans="5:13" ht="12.75"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5:13" ht="12.75"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5:13" ht="12.75">
      <c r="E820" s="61"/>
      <c r="F820" s="61"/>
      <c r="G820" s="61"/>
      <c r="H820" s="61"/>
      <c r="I820" s="61"/>
      <c r="J820" s="61"/>
      <c r="K820" s="61"/>
      <c r="L820" s="61"/>
      <c r="M820" s="61"/>
    </row>
    <row r="821" spans="5:13" ht="12.75">
      <c r="E821" s="61"/>
      <c r="F821" s="61"/>
      <c r="G821" s="61"/>
      <c r="H821" s="61"/>
      <c r="I821" s="61"/>
      <c r="J821" s="61"/>
      <c r="K821" s="61"/>
      <c r="L821" s="61"/>
      <c r="M821" s="61"/>
    </row>
    <row r="822" spans="5:13" ht="12.75">
      <c r="E822" s="61"/>
      <c r="F822" s="61"/>
      <c r="G822" s="61"/>
      <c r="H822" s="61"/>
      <c r="I822" s="61"/>
      <c r="J822" s="61"/>
      <c r="K822" s="61"/>
      <c r="L822" s="61"/>
      <c r="M822" s="61"/>
    </row>
    <row r="823" spans="5:13" ht="12.75">
      <c r="E823" s="61"/>
      <c r="F823" s="61"/>
      <c r="G823" s="61"/>
      <c r="H823" s="61"/>
      <c r="I823" s="61"/>
      <c r="J823" s="61"/>
      <c r="K823" s="61"/>
      <c r="L823" s="61"/>
      <c r="M823" s="61"/>
    </row>
    <row r="824" spans="5:13" ht="12.75">
      <c r="E824" s="61"/>
      <c r="F824" s="61"/>
      <c r="G824" s="61"/>
      <c r="H824" s="61"/>
      <c r="I824" s="61"/>
      <c r="J824" s="61"/>
      <c r="K824" s="61"/>
      <c r="L824" s="61"/>
      <c r="M824" s="61"/>
    </row>
    <row r="825" spans="5:13" ht="12.75">
      <c r="E825" s="61"/>
      <c r="F825" s="61"/>
      <c r="G825" s="61"/>
      <c r="H825" s="61"/>
      <c r="I825" s="61"/>
      <c r="J825" s="61"/>
      <c r="K825" s="61"/>
      <c r="L825" s="61"/>
      <c r="M825" s="61"/>
    </row>
    <row r="826" spans="5:13" ht="12.75">
      <c r="E826" s="61"/>
      <c r="F826" s="61"/>
      <c r="G826" s="61"/>
      <c r="H826" s="61"/>
      <c r="I826" s="61"/>
      <c r="J826" s="61"/>
      <c r="K826" s="61"/>
      <c r="L826" s="61"/>
      <c r="M826" s="61"/>
    </row>
    <row r="827" spans="5:13" ht="12.75">
      <c r="E827" s="61"/>
      <c r="F827" s="61"/>
      <c r="G827" s="61"/>
      <c r="H827" s="61"/>
      <c r="I827" s="61"/>
      <c r="J827" s="61"/>
      <c r="K827" s="61"/>
      <c r="L827" s="61"/>
      <c r="M827" s="61"/>
    </row>
    <row r="828" spans="5:13" ht="12.75">
      <c r="E828" s="61"/>
      <c r="F828" s="61"/>
      <c r="G828" s="61"/>
      <c r="H828" s="61"/>
      <c r="I828" s="61"/>
      <c r="J828" s="61"/>
      <c r="K828" s="61"/>
      <c r="L828" s="61"/>
      <c r="M828" s="61"/>
    </row>
    <row r="829" spans="5:13" ht="12.75">
      <c r="E829" s="61"/>
      <c r="F829" s="61"/>
      <c r="G829" s="61"/>
      <c r="H829" s="61"/>
      <c r="I829" s="61"/>
      <c r="J829" s="61"/>
      <c r="K829" s="61"/>
      <c r="L829" s="61"/>
      <c r="M829" s="61"/>
    </row>
    <row r="830" spans="5:13" ht="12.75">
      <c r="E830" s="61"/>
      <c r="F830" s="61"/>
      <c r="G830" s="61"/>
      <c r="H830" s="61"/>
      <c r="I830" s="61"/>
      <c r="J830" s="61"/>
      <c r="K830" s="61"/>
      <c r="L830" s="61"/>
      <c r="M830" s="61"/>
    </row>
    <row r="831" spans="5:13" ht="12.75">
      <c r="E831" s="61"/>
      <c r="F831" s="61"/>
      <c r="G831" s="61"/>
      <c r="H831" s="61"/>
      <c r="I831" s="61"/>
      <c r="J831" s="61"/>
      <c r="K831" s="61"/>
      <c r="L831" s="61"/>
      <c r="M831" s="61"/>
    </row>
    <row r="832" spans="5:13" ht="12.75">
      <c r="E832" s="61"/>
      <c r="F832" s="61"/>
      <c r="G832" s="61"/>
      <c r="H832" s="61"/>
      <c r="I832" s="61"/>
      <c r="J832" s="61"/>
      <c r="K832" s="61"/>
      <c r="L832" s="61"/>
      <c r="M832" s="61"/>
    </row>
    <row r="833" spans="5:13" ht="12.75">
      <c r="E833" s="61"/>
      <c r="F833" s="61"/>
      <c r="G833" s="61"/>
      <c r="H833" s="61"/>
      <c r="I833" s="61"/>
      <c r="J833" s="61"/>
      <c r="K833" s="61"/>
      <c r="L833" s="61"/>
      <c r="M833" s="61"/>
    </row>
    <row r="834" spans="5:13" ht="12.75">
      <c r="E834" s="61"/>
      <c r="F834" s="61"/>
      <c r="G834" s="61"/>
      <c r="H834" s="61"/>
      <c r="I834" s="61"/>
      <c r="J834" s="61"/>
      <c r="K834" s="61"/>
      <c r="L834" s="61"/>
      <c r="M834" s="61"/>
    </row>
    <row r="835" spans="5:13" ht="12.75">
      <c r="E835" s="61"/>
      <c r="F835" s="61"/>
      <c r="G835" s="61"/>
      <c r="H835" s="61"/>
      <c r="I835" s="61"/>
      <c r="J835" s="61"/>
      <c r="K835" s="61"/>
      <c r="L835" s="61"/>
      <c r="M835" s="61"/>
    </row>
    <row r="836" spans="5:13" ht="12.75">
      <c r="E836" s="61"/>
      <c r="F836" s="61"/>
      <c r="G836" s="61"/>
      <c r="H836" s="61"/>
      <c r="I836" s="61"/>
      <c r="J836" s="61"/>
      <c r="K836" s="61"/>
      <c r="L836" s="61"/>
      <c r="M836" s="61"/>
    </row>
    <row r="837" spans="5:13" ht="12.75">
      <c r="E837" s="61"/>
      <c r="F837" s="61"/>
      <c r="G837" s="61"/>
      <c r="H837" s="61"/>
      <c r="I837" s="61"/>
      <c r="J837" s="61"/>
      <c r="K837" s="61"/>
      <c r="L837" s="61"/>
      <c r="M837" s="61"/>
    </row>
    <row r="838" spans="5:13" ht="12.75">
      <c r="E838" s="61"/>
      <c r="F838" s="61"/>
      <c r="G838" s="61"/>
      <c r="H838" s="61"/>
      <c r="I838" s="61"/>
      <c r="J838" s="61"/>
      <c r="K838" s="61"/>
      <c r="L838" s="61"/>
      <c r="M838" s="61"/>
    </row>
    <row r="839" spans="5:13" ht="12.75">
      <c r="E839" s="61"/>
      <c r="F839" s="61"/>
      <c r="G839" s="61"/>
      <c r="H839" s="61"/>
      <c r="I839" s="61"/>
      <c r="J839" s="61"/>
      <c r="K839" s="61"/>
      <c r="L839" s="61"/>
      <c r="M839" s="61"/>
    </row>
    <row r="840" spans="5:13" ht="12.75">
      <c r="E840" s="61"/>
      <c r="F840" s="61"/>
      <c r="G840" s="61"/>
      <c r="H840" s="61"/>
      <c r="I840" s="61"/>
      <c r="J840" s="61"/>
      <c r="K840" s="61"/>
      <c r="L840" s="61"/>
      <c r="M840" s="61"/>
    </row>
    <row r="841" spans="5:13" ht="12.75">
      <c r="E841" s="61"/>
      <c r="F841" s="61"/>
      <c r="G841" s="61"/>
      <c r="H841" s="61"/>
      <c r="I841" s="61"/>
      <c r="J841" s="61"/>
      <c r="K841" s="61"/>
      <c r="L841" s="61"/>
      <c r="M841" s="61"/>
    </row>
    <row r="842" spans="5:13" ht="12.75">
      <c r="E842" s="61"/>
      <c r="F842" s="61"/>
      <c r="G842" s="61"/>
      <c r="H842" s="61"/>
      <c r="I842" s="61"/>
      <c r="J842" s="61"/>
      <c r="K842" s="61"/>
      <c r="L842" s="61"/>
      <c r="M842" s="61"/>
    </row>
    <row r="843" spans="5:13" ht="12.75">
      <c r="E843" s="61"/>
      <c r="F843" s="61"/>
      <c r="G843" s="61"/>
      <c r="H843" s="61"/>
      <c r="I843" s="61"/>
      <c r="J843" s="61"/>
      <c r="K843" s="61"/>
      <c r="L843" s="61"/>
      <c r="M843" s="61"/>
    </row>
    <row r="844" spans="5:13" ht="12.75">
      <c r="E844" s="61"/>
      <c r="F844" s="61"/>
      <c r="G844" s="61"/>
      <c r="H844" s="61"/>
      <c r="I844" s="61"/>
      <c r="J844" s="61"/>
      <c r="K844" s="61"/>
      <c r="L844" s="61"/>
      <c r="M844" s="61"/>
    </row>
    <row r="845" spans="5:13" ht="12.75">
      <c r="E845" s="61"/>
      <c r="F845" s="61"/>
      <c r="G845" s="61"/>
      <c r="H845" s="61"/>
      <c r="I845" s="61"/>
      <c r="J845" s="61"/>
      <c r="K845" s="61"/>
      <c r="L845" s="61"/>
      <c r="M845" s="61"/>
    </row>
    <row r="846" spans="5:13" ht="12.75">
      <c r="E846" s="61"/>
      <c r="F846" s="61"/>
      <c r="G846" s="61"/>
      <c r="H846" s="61"/>
      <c r="I846" s="61"/>
      <c r="J846" s="61"/>
      <c r="K846" s="61"/>
      <c r="L846" s="61"/>
      <c r="M846" s="61"/>
    </row>
    <row r="847" spans="5:13" ht="12.75">
      <c r="E847" s="61"/>
      <c r="F847" s="61"/>
      <c r="G847" s="61"/>
      <c r="H847" s="61"/>
      <c r="I847" s="61"/>
      <c r="J847" s="61"/>
      <c r="K847" s="61"/>
      <c r="L847" s="61"/>
      <c r="M847" s="61"/>
    </row>
    <row r="848" spans="5:13" ht="12.75">
      <c r="E848" s="61"/>
      <c r="F848" s="61"/>
      <c r="G848" s="61"/>
      <c r="H848" s="61"/>
      <c r="I848" s="61"/>
      <c r="J848" s="61"/>
      <c r="K848" s="61"/>
      <c r="L848" s="61"/>
      <c r="M848" s="61"/>
    </row>
    <row r="849" spans="5:13" ht="12.75">
      <c r="E849" s="61"/>
      <c r="F849" s="61"/>
      <c r="G849" s="61"/>
      <c r="H849" s="61"/>
      <c r="I849" s="61"/>
      <c r="J849" s="61"/>
      <c r="K849" s="61"/>
      <c r="L849" s="61"/>
      <c r="M849" s="61"/>
    </row>
    <row r="850" spans="5:13" ht="12.75">
      <c r="E850" s="61"/>
      <c r="F850" s="61"/>
      <c r="G850" s="61"/>
      <c r="H850" s="61"/>
      <c r="I850" s="61"/>
      <c r="J850" s="61"/>
      <c r="K850" s="61"/>
      <c r="L850" s="61"/>
      <c r="M850" s="61"/>
    </row>
    <row r="851" spans="5:13" ht="12.75">
      <c r="E851" s="61"/>
      <c r="F851" s="61"/>
      <c r="G851" s="61"/>
      <c r="H851" s="61"/>
      <c r="I851" s="61"/>
      <c r="J851" s="61"/>
      <c r="K851" s="61"/>
      <c r="L851" s="61"/>
      <c r="M851" s="61"/>
    </row>
    <row r="852" spans="5:13" ht="12.75">
      <c r="E852" s="61"/>
      <c r="F852" s="61"/>
      <c r="G852" s="61"/>
      <c r="H852" s="61"/>
      <c r="I852" s="61"/>
      <c r="J852" s="61"/>
      <c r="K852" s="61"/>
      <c r="L852" s="61"/>
      <c r="M852" s="61"/>
    </row>
    <row r="853" spans="5:13" ht="12.75">
      <c r="E853" s="61"/>
      <c r="F853" s="61"/>
      <c r="G853" s="61"/>
      <c r="H853" s="61"/>
      <c r="I853" s="61"/>
      <c r="J853" s="61"/>
      <c r="K853" s="61"/>
      <c r="L853" s="61"/>
      <c r="M853" s="61"/>
    </row>
    <row r="854" spans="5:13" ht="12.75">
      <c r="E854" s="61"/>
      <c r="F854" s="61"/>
      <c r="G854" s="61"/>
      <c r="H854" s="61"/>
      <c r="I854" s="61"/>
      <c r="J854" s="61"/>
      <c r="K854" s="61"/>
      <c r="L854" s="61"/>
      <c r="M854" s="61"/>
    </row>
    <row r="855" spans="5:13" ht="12.75">
      <c r="E855" s="61"/>
      <c r="F855" s="61"/>
      <c r="G855" s="61"/>
      <c r="H855" s="61"/>
      <c r="I855" s="61"/>
      <c r="J855" s="61"/>
      <c r="K855" s="61"/>
      <c r="L855" s="61"/>
      <c r="M855" s="61"/>
    </row>
    <row r="856" spans="5:13" ht="12.75">
      <c r="E856" s="61"/>
      <c r="F856" s="61"/>
      <c r="G856" s="61"/>
      <c r="H856" s="61"/>
      <c r="I856" s="61"/>
      <c r="J856" s="61"/>
      <c r="K856" s="61"/>
      <c r="L856" s="61"/>
      <c r="M856" s="61"/>
    </row>
    <row r="857" spans="5:13" ht="12.75">
      <c r="E857" s="61"/>
      <c r="F857" s="61"/>
      <c r="G857" s="61"/>
      <c r="H857" s="61"/>
      <c r="I857" s="61"/>
      <c r="J857" s="61"/>
      <c r="K857" s="61"/>
      <c r="L857" s="61"/>
      <c r="M857" s="61"/>
    </row>
    <row r="858" spans="5:13" ht="12.75">
      <c r="E858" s="61"/>
      <c r="F858" s="61"/>
      <c r="G858" s="61"/>
      <c r="H858" s="61"/>
      <c r="I858" s="61"/>
      <c r="J858" s="61"/>
      <c r="K858" s="61"/>
      <c r="L858" s="61"/>
      <c r="M858" s="61"/>
    </row>
    <row r="859" spans="5:13" ht="12.75">
      <c r="E859" s="61"/>
      <c r="F859" s="61"/>
      <c r="G859" s="61"/>
      <c r="H859" s="61"/>
      <c r="I859" s="61"/>
      <c r="J859" s="61"/>
      <c r="K859" s="61"/>
      <c r="L859" s="61"/>
      <c r="M859" s="61"/>
    </row>
    <row r="860" spans="5:13" ht="12.75">
      <c r="E860" s="61"/>
      <c r="F860" s="61"/>
      <c r="G860" s="61"/>
      <c r="H860" s="61"/>
      <c r="I860" s="61"/>
      <c r="J860" s="61"/>
      <c r="K860" s="61"/>
      <c r="L860" s="61"/>
      <c r="M860" s="61"/>
    </row>
    <row r="861" spans="5:13" ht="12.75"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5:13" ht="12.75">
      <c r="E862" s="61"/>
      <c r="F862" s="61"/>
      <c r="G862" s="61"/>
      <c r="H862" s="61"/>
      <c r="I862" s="61"/>
      <c r="J862" s="61"/>
      <c r="K862" s="61"/>
      <c r="L862" s="61"/>
      <c r="M862" s="61"/>
    </row>
    <row r="863" spans="5:13" ht="12.75">
      <c r="E863" s="61"/>
      <c r="F863" s="61"/>
      <c r="G863" s="61"/>
      <c r="H863" s="61"/>
      <c r="I863" s="61"/>
      <c r="J863" s="61"/>
      <c r="K863" s="61"/>
      <c r="L863" s="61"/>
      <c r="M863" s="61"/>
    </row>
    <row r="864" spans="5:13" ht="12.75">
      <c r="E864" s="61"/>
      <c r="F864" s="61"/>
      <c r="G864" s="61"/>
      <c r="H864" s="61"/>
      <c r="I864" s="61"/>
      <c r="J864" s="61"/>
      <c r="K864" s="61"/>
      <c r="L864" s="61"/>
      <c r="M864" s="61"/>
    </row>
    <row r="865" spans="5:13" ht="12.75">
      <c r="E865" s="61"/>
      <c r="F865" s="61"/>
      <c r="G865" s="61"/>
      <c r="H865" s="61"/>
      <c r="I865" s="61"/>
      <c r="J865" s="61"/>
      <c r="K865" s="61"/>
      <c r="L865" s="61"/>
      <c r="M865" s="61"/>
    </row>
    <row r="866" spans="5:13" ht="12.75">
      <c r="E866" s="61"/>
      <c r="F866" s="61"/>
      <c r="G866" s="61"/>
      <c r="H866" s="61"/>
      <c r="I866" s="61"/>
      <c r="J866" s="61"/>
      <c r="K866" s="61"/>
      <c r="L866" s="61"/>
      <c r="M866" s="61"/>
    </row>
    <row r="867" spans="5:13" ht="12.75">
      <c r="E867" s="61"/>
      <c r="F867" s="61"/>
      <c r="G867" s="61"/>
      <c r="H867" s="61"/>
      <c r="I867" s="61"/>
      <c r="J867" s="61"/>
      <c r="K867" s="61"/>
      <c r="L867" s="61"/>
      <c r="M867" s="61"/>
    </row>
    <row r="868" spans="5:13" ht="12.75">
      <c r="E868" s="61"/>
      <c r="F868" s="61"/>
      <c r="G868" s="61"/>
      <c r="H868" s="61"/>
      <c r="I868" s="61"/>
      <c r="J868" s="61"/>
      <c r="K868" s="61"/>
      <c r="L868" s="61"/>
      <c r="M868" s="61"/>
    </row>
    <row r="869" spans="5:13" ht="12.75">
      <c r="E869" s="61"/>
      <c r="F869" s="61"/>
      <c r="G869" s="61"/>
      <c r="H869" s="61"/>
      <c r="I869" s="61"/>
      <c r="J869" s="61"/>
      <c r="K869" s="61"/>
      <c r="L869" s="61"/>
      <c r="M869" s="61"/>
    </row>
    <row r="870" spans="5:13" ht="12.75">
      <c r="E870" s="61"/>
      <c r="F870" s="61"/>
      <c r="G870" s="61"/>
      <c r="H870" s="61"/>
      <c r="I870" s="61"/>
      <c r="J870" s="61"/>
      <c r="K870" s="61"/>
      <c r="L870" s="61"/>
      <c r="M870" s="61"/>
    </row>
    <row r="871" spans="5:13" ht="12.75">
      <c r="E871" s="61"/>
      <c r="F871" s="61"/>
      <c r="G871" s="61"/>
      <c r="H871" s="61"/>
      <c r="I871" s="61"/>
      <c r="J871" s="61"/>
      <c r="K871" s="61"/>
      <c r="L871" s="61"/>
      <c r="M871" s="61"/>
    </row>
    <row r="872" spans="5:13" ht="12.75">
      <c r="E872" s="61"/>
      <c r="F872" s="61"/>
      <c r="G872" s="61"/>
      <c r="H872" s="61"/>
      <c r="I872" s="61"/>
      <c r="J872" s="61"/>
      <c r="K872" s="61"/>
      <c r="L872" s="61"/>
      <c r="M872" s="61"/>
    </row>
    <row r="873" spans="5:13" ht="12.75">
      <c r="E873" s="61"/>
      <c r="F873" s="61"/>
      <c r="G873" s="61"/>
      <c r="H873" s="61"/>
      <c r="I873" s="61"/>
      <c r="J873" s="61"/>
      <c r="K873" s="61"/>
      <c r="L873" s="61"/>
      <c r="M873" s="61"/>
    </row>
    <row r="874" spans="5:13" ht="12.75">
      <c r="E874" s="61"/>
      <c r="F874" s="61"/>
      <c r="G874" s="61"/>
      <c r="H874" s="61"/>
      <c r="I874" s="61"/>
      <c r="J874" s="61"/>
      <c r="K874" s="61"/>
      <c r="L874" s="61"/>
      <c r="M874" s="61"/>
    </row>
    <row r="875" spans="5:13" ht="12.75">
      <c r="E875" s="61"/>
      <c r="F875" s="61"/>
      <c r="G875" s="61"/>
      <c r="H875" s="61"/>
      <c r="I875" s="61"/>
      <c r="J875" s="61"/>
      <c r="K875" s="61"/>
      <c r="L875" s="61"/>
      <c r="M875" s="61"/>
    </row>
    <row r="876" spans="5:13" ht="12.75">
      <c r="E876" s="61"/>
      <c r="F876" s="61"/>
      <c r="G876" s="61"/>
      <c r="H876" s="61"/>
      <c r="I876" s="61"/>
      <c r="J876" s="61"/>
      <c r="K876" s="61"/>
      <c r="L876" s="61"/>
      <c r="M876" s="61"/>
    </row>
    <row r="877" spans="5:13" ht="12.75">
      <c r="E877" s="61"/>
      <c r="F877" s="61"/>
      <c r="G877" s="61"/>
      <c r="H877" s="61"/>
      <c r="I877" s="61"/>
      <c r="J877" s="61"/>
      <c r="K877" s="61"/>
      <c r="L877" s="61"/>
      <c r="M877" s="61"/>
    </row>
    <row r="878" spans="5:13" ht="12.75">
      <c r="E878" s="61"/>
      <c r="F878" s="61"/>
      <c r="G878" s="61"/>
      <c r="H878" s="61"/>
      <c r="I878" s="61"/>
      <c r="J878" s="61"/>
      <c r="K878" s="61"/>
      <c r="L878" s="61"/>
      <c r="M878" s="61"/>
    </row>
    <row r="879" spans="5:13" ht="12.75">
      <c r="E879" s="61"/>
      <c r="F879" s="61"/>
      <c r="G879" s="61"/>
      <c r="H879" s="61"/>
      <c r="I879" s="61"/>
      <c r="J879" s="61"/>
      <c r="K879" s="61"/>
      <c r="L879" s="61"/>
      <c r="M879" s="61"/>
    </row>
    <row r="880" spans="5:13" ht="12.75">
      <c r="E880" s="61"/>
      <c r="F880" s="61"/>
      <c r="G880" s="61"/>
      <c r="H880" s="61"/>
      <c r="I880" s="61"/>
      <c r="J880" s="61"/>
      <c r="K880" s="61"/>
      <c r="L880" s="61"/>
      <c r="M880" s="61"/>
    </row>
    <row r="881" spans="5:13" ht="12.75">
      <c r="E881" s="61"/>
      <c r="F881" s="61"/>
      <c r="G881" s="61"/>
      <c r="H881" s="61"/>
      <c r="I881" s="61"/>
      <c r="J881" s="61"/>
      <c r="K881" s="61"/>
      <c r="L881" s="61"/>
      <c r="M881" s="61"/>
    </row>
    <row r="882" spans="5:13" ht="12.75">
      <c r="E882" s="61"/>
      <c r="F882" s="61"/>
      <c r="G882" s="61"/>
      <c r="H882" s="61"/>
      <c r="I882" s="61"/>
      <c r="J882" s="61"/>
      <c r="K882" s="61"/>
      <c r="L882" s="61"/>
      <c r="M882" s="61"/>
    </row>
    <row r="883" spans="5:13" ht="12.75">
      <c r="E883" s="61"/>
      <c r="F883" s="61"/>
      <c r="G883" s="61"/>
      <c r="H883" s="61"/>
      <c r="I883" s="61"/>
      <c r="J883" s="61"/>
      <c r="K883" s="61"/>
      <c r="L883" s="61"/>
      <c r="M883" s="61"/>
    </row>
    <row r="884" spans="5:13" ht="12.75">
      <c r="E884" s="61"/>
      <c r="F884" s="61"/>
      <c r="G884" s="61"/>
      <c r="H884" s="61"/>
      <c r="I884" s="61"/>
      <c r="J884" s="61"/>
      <c r="K884" s="61"/>
      <c r="L884" s="61"/>
      <c r="M884" s="61"/>
    </row>
    <row r="885" spans="5:13" ht="12.75">
      <c r="E885" s="61"/>
      <c r="F885" s="61"/>
      <c r="G885" s="61"/>
      <c r="H885" s="61"/>
      <c r="I885" s="61"/>
      <c r="J885" s="61"/>
      <c r="K885" s="61"/>
      <c r="L885" s="61"/>
      <c r="M885" s="61"/>
    </row>
    <row r="886" spans="5:13" ht="12.75">
      <c r="E886" s="61"/>
      <c r="F886" s="61"/>
      <c r="G886" s="61"/>
      <c r="H886" s="61"/>
      <c r="I886" s="61"/>
      <c r="J886" s="61"/>
      <c r="K886" s="61"/>
      <c r="L886" s="61"/>
      <c r="M886" s="61"/>
    </row>
    <row r="887" spans="5:13" ht="12.75">
      <c r="E887" s="61"/>
      <c r="F887" s="61"/>
      <c r="G887" s="61"/>
      <c r="H887" s="61"/>
      <c r="I887" s="61"/>
      <c r="J887" s="61"/>
      <c r="K887" s="61"/>
      <c r="L887" s="61"/>
      <c r="M887" s="61"/>
    </row>
    <row r="888" spans="5:13" ht="12.75">
      <c r="E888" s="61"/>
      <c r="F888" s="61"/>
      <c r="G888" s="61"/>
      <c r="H888" s="61"/>
      <c r="I888" s="61"/>
      <c r="J888" s="61"/>
      <c r="K888" s="61"/>
      <c r="L888" s="61"/>
      <c r="M888" s="61"/>
    </row>
    <row r="889" spans="5:13" ht="12.75">
      <c r="E889" s="61"/>
      <c r="F889" s="61"/>
      <c r="G889" s="61"/>
      <c r="H889" s="61"/>
      <c r="I889" s="61"/>
      <c r="J889" s="61"/>
      <c r="K889" s="61"/>
      <c r="L889" s="61"/>
      <c r="M889" s="61"/>
    </row>
    <row r="890" spans="5:13" ht="12.75">
      <c r="E890" s="61"/>
      <c r="F890" s="61"/>
      <c r="G890" s="61"/>
      <c r="H890" s="61"/>
      <c r="I890" s="61"/>
      <c r="J890" s="61"/>
      <c r="K890" s="61"/>
      <c r="L890" s="61"/>
      <c r="M890" s="61"/>
    </row>
    <row r="891" spans="5:13" ht="12.75">
      <c r="E891" s="61"/>
      <c r="F891" s="61"/>
      <c r="G891" s="61"/>
      <c r="H891" s="61"/>
      <c r="I891" s="61"/>
      <c r="J891" s="61"/>
      <c r="K891" s="61"/>
      <c r="L891" s="61"/>
      <c r="M891" s="61"/>
    </row>
    <row r="892" spans="5:13" ht="12.75">
      <c r="E892" s="61"/>
      <c r="F892" s="61"/>
      <c r="G892" s="61"/>
      <c r="H892" s="61"/>
      <c r="I892" s="61"/>
      <c r="J892" s="61"/>
      <c r="K892" s="61"/>
      <c r="L892" s="61"/>
      <c r="M892" s="61"/>
    </row>
    <row r="893" spans="5:13" ht="12.75">
      <c r="E893" s="61"/>
      <c r="F893" s="61"/>
      <c r="G893" s="61"/>
      <c r="H893" s="61"/>
      <c r="I893" s="61"/>
      <c r="J893" s="61"/>
      <c r="K893" s="61"/>
      <c r="L893" s="61"/>
      <c r="M893" s="61"/>
    </row>
    <row r="894" spans="5:13" ht="12.75">
      <c r="E894" s="61"/>
      <c r="F894" s="61"/>
      <c r="G894" s="61"/>
      <c r="H894" s="61"/>
      <c r="I894" s="61"/>
      <c r="J894" s="61"/>
      <c r="K894" s="61"/>
      <c r="L894" s="61"/>
      <c r="M894" s="61"/>
    </row>
    <row r="895" spans="5:13" ht="12.75">
      <c r="E895" s="61"/>
      <c r="F895" s="61"/>
      <c r="G895" s="61"/>
      <c r="H895" s="61"/>
      <c r="I895" s="61"/>
      <c r="J895" s="61"/>
      <c r="K895" s="61"/>
      <c r="L895" s="61"/>
      <c r="M895" s="61"/>
    </row>
    <row r="896" spans="5:13" ht="12.75">
      <c r="E896" s="61"/>
      <c r="F896" s="61"/>
      <c r="G896" s="61"/>
      <c r="H896" s="61"/>
      <c r="I896" s="61"/>
      <c r="J896" s="61"/>
      <c r="K896" s="61"/>
      <c r="L896" s="61"/>
      <c r="M896" s="61"/>
    </row>
    <row r="897" spans="5:13" ht="12.75">
      <c r="E897" s="61"/>
      <c r="F897" s="61"/>
      <c r="G897" s="61"/>
      <c r="H897" s="61"/>
      <c r="I897" s="61"/>
      <c r="J897" s="61"/>
      <c r="K897" s="61"/>
      <c r="L897" s="61"/>
      <c r="M897" s="61"/>
    </row>
    <row r="898" spans="5:13" ht="12.75">
      <c r="E898" s="61"/>
      <c r="F898" s="61"/>
      <c r="G898" s="61"/>
      <c r="H898" s="61"/>
      <c r="I898" s="61"/>
      <c r="J898" s="61"/>
      <c r="K898" s="61"/>
      <c r="L898" s="61"/>
      <c r="M898" s="61"/>
    </row>
    <row r="899" spans="5:13" ht="12.75">
      <c r="E899" s="61"/>
      <c r="F899" s="61"/>
      <c r="G899" s="61"/>
      <c r="H899" s="61"/>
      <c r="I899" s="61"/>
      <c r="J899" s="61"/>
      <c r="K899" s="61"/>
      <c r="L899" s="61"/>
      <c r="M899" s="61"/>
    </row>
    <row r="900" spans="5:13" ht="12.75">
      <c r="E900" s="61"/>
      <c r="F900" s="61"/>
      <c r="G900" s="61"/>
      <c r="H900" s="61"/>
      <c r="I900" s="61"/>
      <c r="J900" s="61"/>
      <c r="K900" s="61"/>
      <c r="L900" s="61"/>
      <c r="M900" s="61"/>
    </row>
    <row r="901" spans="5:13" ht="12.75">
      <c r="E901" s="61"/>
      <c r="F901" s="61"/>
      <c r="G901" s="61"/>
      <c r="H901" s="61"/>
      <c r="I901" s="61"/>
      <c r="J901" s="61"/>
      <c r="K901" s="61"/>
      <c r="L901" s="61"/>
      <c r="M901" s="61"/>
    </row>
    <row r="902" spans="5:13" ht="12.75">
      <c r="E902" s="61"/>
      <c r="F902" s="61"/>
      <c r="G902" s="61"/>
      <c r="H902" s="61"/>
      <c r="I902" s="61"/>
      <c r="J902" s="61"/>
      <c r="K902" s="61"/>
      <c r="L902" s="61"/>
      <c r="M902" s="61"/>
    </row>
    <row r="903" spans="5:13" ht="12.75">
      <c r="E903" s="61"/>
      <c r="F903" s="61"/>
      <c r="G903" s="61"/>
      <c r="H903" s="61"/>
      <c r="I903" s="61"/>
      <c r="J903" s="61"/>
      <c r="K903" s="61"/>
      <c r="L903" s="61"/>
      <c r="M903" s="61"/>
    </row>
    <row r="904" spans="5:13" ht="12.75"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5:13" ht="12.75">
      <c r="E905" s="61"/>
      <c r="F905" s="61"/>
      <c r="G905" s="61"/>
      <c r="H905" s="61"/>
      <c r="I905" s="61"/>
      <c r="J905" s="61"/>
      <c r="K905" s="61"/>
      <c r="L905" s="61"/>
      <c r="M905" s="61"/>
    </row>
    <row r="906" spans="5:13" ht="12.75">
      <c r="E906" s="61"/>
      <c r="F906" s="61"/>
      <c r="G906" s="61"/>
      <c r="H906" s="61"/>
      <c r="I906" s="61"/>
      <c r="J906" s="61"/>
      <c r="K906" s="61"/>
      <c r="L906" s="61"/>
      <c r="M906" s="61"/>
    </row>
    <row r="907" spans="5:13" ht="12.75">
      <c r="E907" s="61"/>
      <c r="F907" s="61"/>
      <c r="G907" s="61"/>
      <c r="H907" s="61"/>
      <c r="I907" s="61"/>
      <c r="J907" s="61"/>
      <c r="K907" s="61"/>
      <c r="L907" s="61"/>
      <c r="M907" s="61"/>
    </row>
    <row r="908" spans="5:13" ht="12.75">
      <c r="E908" s="61"/>
      <c r="F908" s="61"/>
      <c r="G908" s="61"/>
      <c r="H908" s="61"/>
      <c r="I908" s="61"/>
      <c r="J908" s="61"/>
      <c r="K908" s="61"/>
      <c r="L908" s="61"/>
      <c r="M908" s="61"/>
    </row>
    <row r="909" spans="5:13" ht="12.75">
      <c r="E909" s="61"/>
      <c r="F909" s="61"/>
      <c r="G909" s="61"/>
      <c r="H909" s="61"/>
      <c r="I909" s="61"/>
      <c r="J909" s="61"/>
      <c r="K909" s="61"/>
      <c r="L909" s="61"/>
      <c r="M909" s="61"/>
    </row>
    <row r="910" spans="5:13" ht="12.75">
      <c r="E910" s="61"/>
      <c r="F910" s="61"/>
      <c r="G910" s="61"/>
      <c r="H910" s="61"/>
      <c r="I910" s="61"/>
      <c r="J910" s="61"/>
      <c r="K910" s="61"/>
      <c r="L910" s="61"/>
      <c r="M910" s="61"/>
    </row>
    <row r="911" spans="5:13" ht="12.75">
      <c r="E911" s="61"/>
      <c r="F911" s="61"/>
      <c r="G911" s="61"/>
      <c r="H911" s="61"/>
      <c r="I911" s="61"/>
      <c r="J911" s="61"/>
      <c r="K911" s="61"/>
      <c r="L911" s="61"/>
      <c r="M911" s="61"/>
    </row>
    <row r="912" spans="5:13" ht="12.75">
      <c r="E912" s="61"/>
      <c r="F912" s="61"/>
      <c r="G912" s="61"/>
      <c r="H912" s="61"/>
      <c r="I912" s="61"/>
      <c r="J912" s="61"/>
      <c r="K912" s="61"/>
      <c r="L912" s="61"/>
      <c r="M912" s="61"/>
    </row>
    <row r="913" spans="5:13" ht="12.75">
      <c r="E913" s="61"/>
      <c r="F913" s="61"/>
      <c r="G913" s="61"/>
      <c r="H913" s="61"/>
      <c r="I913" s="61"/>
      <c r="J913" s="61"/>
      <c r="K913" s="61"/>
      <c r="L913" s="61"/>
      <c r="M913" s="61"/>
    </row>
    <row r="914" spans="5:13" ht="12.75">
      <c r="E914" s="61"/>
      <c r="F914" s="61"/>
      <c r="G914" s="61"/>
      <c r="H914" s="61"/>
      <c r="I914" s="61"/>
      <c r="J914" s="61"/>
      <c r="K914" s="61"/>
      <c r="L914" s="61"/>
      <c r="M914" s="61"/>
    </row>
    <row r="915" spans="5:13" ht="12.75">
      <c r="E915" s="61"/>
      <c r="F915" s="61"/>
      <c r="G915" s="61"/>
      <c r="H915" s="61"/>
      <c r="I915" s="61"/>
      <c r="J915" s="61"/>
      <c r="K915" s="61"/>
      <c r="L915" s="61"/>
      <c r="M915" s="61"/>
    </row>
    <row r="916" spans="5:13" ht="12.75">
      <c r="E916" s="61"/>
      <c r="F916" s="61"/>
      <c r="G916" s="61"/>
      <c r="H916" s="61"/>
      <c r="I916" s="61"/>
      <c r="J916" s="61"/>
      <c r="K916" s="61"/>
      <c r="L916" s="61"/>
      <c r="M916" s="61"/>
    </row>
    <row r="917" spans="5:13" ht="12.75">
      <c r="E917" s="61"/>
      <c r="F917" s="61"/>
      <c r="G917" s="61"/>
      <c r="H917" s="61"/>
      <c r="I917" s="61"/>
      <c r="J917" s="61"/>
      <c r="K917" s="61"/>
      <c r="L917" s="61"/>
      <c r="M917" s="61"/>
    </row>
    <row r="918" spans="5:13" ht="12.75">
      <c r="E918" s="61"/>
      <c r="F918" s="61"/>
      <c r="G918" s="61"/>
      <c r="H918" s="61"/>
      <c r="I918" s="61"/>
      <c r="J918" s="61"/>
      <c r="K918" s="61"/>
      <c r="L918" s="61"/>
      <c r="M918" s="61"/>
    </row>
    <row r="919" spans="5:13" ht="12.75">
      <c r="E919" s="61"/>
      <c r="F919" s="61"/>
      <c r="G919" s="61"/>
      <c r="H919" s="61"/>
      <c r="I919" s="61"/>
      <c r="J919" s="61"/>
      <c r="K919" s="61"/>
      <c r="L919" s="61"/>
      <c r="M919" s="61"/>
    </row>
    <row r="920" spans="5:13" ht="12.75">
      <c r="E920" s="61"/>
      <c r="F920" s="61"/>
      <c r="G920" s="61"/>
      <c r="H920" s="61"/>
      <c r="I920" s="61"/>
      <c r="J920" s="61"/>
      <c r="K920" s="61"/>
      <c r="L920" s="61"/>
      <c r="M920" s="61"/>
    </row>
    <row r="921" spans="5:13" ht="12.75">
      <c r="E921" s="61"/>
      <c r="F921" s="61"/>
      <c r="G921" s="61"/>
      <c r="H921" s="61"/>
      <c r="I921" s="61"/>
      <c r="J921" s="61"/>
      <c r="K921" s="61"/>
      <c r="L921" s="61"/>
      <c r="M921" s="61"/>
    </row>
    <row r="922" spans="5:13" ht="12.75">
      <c r="E922" s="61"/>
      <c r="F922" s="61"/>
      <c r="G922" s="61"/>
      <c r="H922" s="61"/>
      <c r="I922" s="61"/>
      <c r="J922" s="61"/>
      <c r="K922" s="61"/>
      <c r="L922" s="61"/>
      <c r="M922" s="61"/>
    </row>
    <row r="923" spans="5:13" ht="12.75">
      <c r="E923" s="61"/>
      <c r="F923" s="61"/>
      <c r="G923" s="61"/>
      <c r="H923" s="61"/>
      <c r="I923" s="61"/>
      <c r="J923" s="61"/>
      <c r="K923" s="61"/>
      <c r="L923" s="61"/>
      <c r="M923" s="61"/>
    </row>
    <row r="924" spans="5:13" ht="12.75">
      <c r="E924" s="61"/>
      <c r="F924" s="61"/>
      <c r="G924" s="61"/>
      <c r="H924" s="61"/>
      <c r="I924" s="61"/>
      <c r="J924" s="61"/>
      <c r="K924" s="61"/>
      <c r="L924" s="61"/>
      <c r="M924" s="61"/>
    </row>
    <row r="925" spans="5:13" ht="12.75">
      <c r="E925" s="61"/>
      <c r="F925" s="61"/>
      <c r="G925" s="61"/>
      <c r="H925" s="61"/>
      <c r="I925" s="61"/>
      <c r="J925" s="61"/>
      <c r="K925" s="61"/>
      <c r="L925" s="61"/>
      <c r="M925" s="61"/>
    </row>
    <row r="926" spans="5:13" ht="12.75">
      <c r="E926" s="61"/>
      <c r="F926" s="61"/>
      <c r="G926" s="61"/>
      <c r="H926" s="61"/>
      <c r="I926" s="61"/>
      <c r="J926" s="61"/>
      <c r="K926" s="61"/>
      <c r="L926" s="61"/>
      <c r="M926" s="61"/>
    </row>
    <row r="927" spans="5:13" ht="12.75">
      <c r="E927" s="61"/>
      <c r="F927" s="61"/>
      <c r="G927" s="61"/>
      <c r="H927" s="61"/>
      <c r="I927" s="61"/>
      <c r="J927" s="61"/>
      <c r="K927" s="61"/>
      <c r="L927" s="61"/>
      <c r="M927" s="61"/>
    </row>
    <row r="928" spans="5:13" ht="12.75">
      <c r="E928" s="61"/>
      <c r="F928" s="61"/>
      <c r="G928" s="61"/>
      <c r="H928" s="61"/>
      <c r="I928" s="61"/>
      <c r="J928" s="61"/>
      <c r="K928" s="61"/>
      <c r="L928" s="61"/>
      <c r="M928" s="61"/>
    </row>
    <row r="929" spans="5:13" ht="12.75">
      <c r="E929" s="61"/>
      <c r="F929" s="61"/>
      <c r="G929" s="61"/>
      <c r="H929" s="61"/>
      <c r="I929" s="61"/>
      <c r="J929" s="61"/>
      <c r="K929" s="61"/>
      <c r="L929" s="61"/>
      <c r="M929" s="61"/>
    </row>
    <row r="930" spans="5:13" ht="12.75">
      <c r="E930" s="61"/>
      <c r="F930" s="61"/>
      <c r="G930" s="61"/>
      <c r="H930" s="61"/>
      <c r="I930" s="61"/>
      <c r="J930" s="61"/>
      <c r="K930" s="61"/>
      <c r="L930" s="61"/>
      <c r="M930" s="61"/>
    </row>
    <row r="931" spans="5:13" ht="12.75">
      <c r="E931" s="61"/>
      <c r="F931" s="61"/>
      <c r="G931" s="61"/>
      <c r="H931" s="61"/>
      <c r="I931" s="61"/>
      <c r="J931" s="61"/>
      <c r="K931" s="61"/>
      <c r="L931" s="61"/>
      <c r="M931" s="61"/>
    </row>
    <row r="932" spans="5:13" ht="12.75">
      <c r="E932" s="61"/>
      <c r="F932" s="61"/>
      <c r="G932" s="61"/>
      <c r="H932" s="61"/>
      <c r="I932" s="61"/>
      <c r="J932" s="61"/>
      <c r="K932" s="61"/>
      <c r="L932" s="61"/>
      <c r="M932" s="61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&amp;C&amp;"Arial,Italic"-47-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3:AB35"/>
  <sheetViews>
    <sheetView showGridLines="0" zoomScale="90" zoomScaleNormal="90" zoomScalePageLayoutView="0" workbookViewId="0" topLeftCell="M1">
      <selection activeCell="R33" sqref="R33"/>
    </sheetView>
  </sheetViews>
  <sheetFormatPr defaultColWidth="9.140625" defaultRowHeight="12.75"/>
  <cols>
    <col min="1" max="1" width="44.140625" style="0" customWidth="1"/>
    <col min="2" max="2" width="2.421875" style="0" customWidth="1"/>
    <col min="3" max="3" width="12.8515625" style="0" bestFit="1" customWidth="1"/>
    <col min="4" max="4" width="2.421875" style="0" customWidth="1"/>
    <col min="5" max="5" width="11.7109375" style="0" bestFit="1" customWidth="1"/>
    <col min="6" max="6" width="2.421875" style="0" customWidth="1"/>
    <col min="7" max="7" width="11.28125" style="0" customWidth="1"/>
    <col min="8" max="8" width="2.421875" style="0" customWidth="1"/>
    <col min="9" max="9" width="12.8515625" style="0" bestFit="1" customWidth="1"/>
    <col min="10" max="10" width="3.140625" style="0" customWidth="1"/>
    <col min="11" max="11" width="2.8515625" style="156" customWidth="1"/>
    <col min="12" max="12" width="40.140625" style="0" customWidth="1"/>
    <col min="13" max="13" width="2.57421875" style="0" bestFit="1" customWidth="1"/>
    <col min="14" max="14" width="11.7109375" style="0" bestFit="1" customWidth="1"/>
    <col min="15" max="15" width="16.421875" style="0" bestFit="1" customWidth="1"/>
    <col min="16" max="16" width="2.421875" style="0" customWidth="1"/>
    <col min="17" max="17" width="9.421875" style="0" bestFit="1" customWidth="1"/>
    <col min="18" max="18" width="20.00390625" style="0" customWidth="1"/>
    <col min="19" max="19" width="2.57421875" style="0" bestFit="1" customWidth="1"/>
    <col min="20" max="20" width="15.00390625" style="0" bestFit="1" customWidth="1"/>
    <col min="21" max="21" width="16.421875" style="0" bestFit="1" customWidth="1"/>
    <col min="22" max="22" width="3.140625" style="0" customWidth="1"/>
    <col min="23" max="23" width="2.8515625" style="156" customWidth="1"/>
    <col min="24" max="24" width="41.28125" style="0" bestFit="1" customWidth="1"/>
    <col min="25" max="25" width="2.57421875" style="0" bestFit="1" customWidth="1"/>
    <col min="26" max="26" width="11.140625" style="0" bestFit="1" customWidth="1"/>
    <col min="27" max="27" width="2.57421875" style="0" bestFit="1" customWidth="1"/>
    <col min="28" max="28" width="11.140625" style="0" bestFit="1" customWidth="1"/>
  </cols>
  <sheetData>
    <row r="3" spans="1:27" ht="12.75">
      <c r="A3" s="155" t="s">
        <v>496</v>
      </c>
      <c r="B3" s="138"/>
      <c r="C3" s="139"/>
      <c r="D3" s="138"/>
      <c r="E3" s="139"/>
      <c r="F3" s="138"/>
      <c r="G3" s="139"/>
      <c r="H3" s="138"/>
      <c r="I3" s="139"/>
      <c r="J3" s="139"/>
      <c r="L3" s="155" t="s">
        <v>497</v>
      </c>
      <c r="M3" s="159"/>
      <c r="N3" s="14"/>
      <c r="O3" s="14"/>
      <c r="P3" s="14"/>
      <c r="Q3" s="14"/>
      <c r="R3" s="14"/>
      <c r="S3" s="14"/>
      <c r="T3" s="14"/>
      <c r="U3" s="14"/>
      <c r="V3" s="139"/>
      <c r="X3" s="155" t="s">
        <v>498</v>
      </c>
      <c r="Y3" s="159"/>
      <c r="AA3" s="159"/>
    </row>
    <row r="4" spans="1:28" ht="12.75">
      <c r="A4" s="138"/>
      <c r="B4" s="138"/>
      <c r="C4" s="139"/>
      <c r="D4" s="138"/>
      <c r="E4" s="139"/>
      <c r="F4" s="138"/>
      <c r="G4" s="139"/>
      <c r="H4" s="138"/>
      <c r="I4" s="139"/>
      <c r="J4" s="139"/>
      <c r="L4" s="14"/>
      <c r="M4" s="14"/>
      <c r="N4" s="14"/>
      <c r="O4" s="14"/>
      <c r="P4" s="14"/>
      <c r="Q4" s="14"/>
      <c r="R4" s="14"/>
      <c r="S4" s="14"/>
      <c r="T4" s="14"/>
      <c r="U4" s="14"/>
      <c r="V4" s="139"/>
      <c r="AB4" s="14"/>
    </row>
    <row r="5" spans="1:28" ht="12.75">
      <c r="A5" s="139"/>
      <c r="B5" s="139"/>
      <c r="C5" s="140"/>
      <c r="D5" s="139"/>
      <c r="E5" s="140" t="s">
        <v>225</v>
      </c>
      <c r="F5" s="139"/>
      <c r="G5" s="140" t="s">
        <v>225</v>
      </c>
      <c r="H5" s="139"/>
      <c r="I5" s="140" t="s">
        <v>226</v>
      </c>
      <c r="J5" s="139"/>
      <c r="L5" s="157"/>
      <c r="M5" s="157"/>
      <c r="N5" s="221" t="s">
        <v>242</v>
      </c>
      <c r="O5" s="221"/>
      <c r="P5" s="215"/>
      <c r="Q5" s="221" t="s">
        <v>247</v>
      </c>
      <c r="R5" s="221"/>
      <c r="S5" s="214"/>
      <c r="T5" s="221" t="s">
        <v>244</v>
      </c>
      <c r="U5" s="221"/>
      <c r="V5" s="139"/>
      <c r="X5" s="14"/>
      <c r="Y5" s="157"/>
      <c r="Z5" s="57" t="s">
        <v>176</v>
      </c>
      <c r="AA5" s="157"/>
      <c r="AB5" s="57" t="s">
        <v>177</v>
      </c>
    </row>
    <row r="6" spans="1:28" ht="12.75">
      <c r="A6" s="139"/>
      <c r="B6" s="139"/>
      <c r="C6" s="140" t="s">
        <v>227</v>
      </c>
      <c r="D6" s="139"/>
      <c r="E6" s="140" t="s">
        <v>228</v>
      </c>
      <c r="F6" s="139"/>
      <c r="G6" s="140" t="s">
        <v>228</v>
      </c>
      <c r="H6" s="139"/>
      <c r="I6" s="140" t="s">
        <v>229</v>
      </c>
      <c r="J6" s="139"/>
      <c r="L6" s="14"/>
      <c r="M6" s="14"/>
      <c r="N6" s="222"/>
      <c r="O6" s="222"/>
      <c r="P6" s="215"/>
      <c r="Q6" s="222"/>
      <c r="R6" s="222"/>
      <c r="S6" s="214"/>
      <c r="T6" s="222"/>
      <c r="U6" s="222"/>
      <c r="V6" s="139"/>
      <c r="X6" s="14"/>
      <c r="Y6" s="14"/>
      <c r="Z6" s="55"/>
      <c r="AA6" s="14"/>
      <c r="AB6" s="14"/>
    </row>
    <row r="7" spans="1:28" ht="12.75">
      <c r="A7" s="152" t="s">
        <v>232</v>
      </c>
      <c r="B7" s="139"/>
      <c r="C7" s="141" t="s">
        <v>230</v>
      </c>
      <c r="D7" s="139"/>
      <c r="E7" s="141" t="s">
        <v>233</v>
      </c>
      <c r="F7" s="139"/>
      <c r="G7" s="141" t="s">
        <v>234</v>
      </c>
      <c r="H7" s="139"/>
      <c r="I7" s="141" t="s">
        <v>231</v>
      </c>
      <c r="J7" s="139"/>
      <c r="L7" s="152" t="s">
        <v>232</v>
      </c>
      <c r="M7" s="157"/>
      <c r="N7" s="216" t="s">
        <v>243</v>
      </c>
      <c r="O7" s="216" t="s">
        <v>241</v>
      </c>
      <c r="P7" s="55"/>
      <c r="Q7" s="216" t="s">
        <v>243</v>
      </c>
      <c r="R7" s="216" t="s">
        <v>241</v>
      </c>
      <c r="S7" s="55"/>
      <c r="T7" s="216" t="s">
        <v>243</v>
      </c>
      <c r="U7" s="216" t="s">
        <v>241</v>
      </c>
      <c r="V7" s="139"/>
      <c r="X7" s="14" t="s">
        <v>248</v>
      </c>
      <c r="Y7" s="144" t="s">
        <v>3</v>
      </c>
      <c r="Z7" s="30">
        <v>884000</v>
      </c>
      <c r="AA7" s="151" t="s">
        <v>3</v>
      </c>
      <c r="AB7" s="30">
        <v>890000</v>
      </c>
    </row>
    <row r="8" spans="1:28" ht="12.75">
      <c r="A8" s="142" t="s">
        <v>235</v>
      </c>
      <c r="B8" s="143"/>
      <c r="C8" s="139"/>
      <c r="D8" s="142"/>
      <c r="E8" s="139"/>
      <c r="F8" s="142"/>
      <c r="G8" s="139"/>
      <c r="H8" s="142"/>
      <c r="I8" s="139"/>
      <c r="J8" s="139"/>
      <c r="L8" s="14"/>
      <c r="M8" s="14"/>
      <c r="N8" s="14"/>
      <c r="O8" s="14"/>
      <c r="P8" s="14"/>
      <c r="Q8" s="14"/>
      <c r="R8" s="14"/>
      <c r="S8" s="14"/>
      <c r="T8" s="14"/>
      <c r="U8" s="14"/>
      <c r="V8" s="139"/>
      <c r="X8" s="14" t="s">
        <v>249</v>
      </c>
      <c r="Y8" s="14"/>
      <c r="Z8" s="30">
        <v>580000</v>
      </c>
      <c r="AA8" s="30"/>
      <c r="AB8" s="30">
        <v>580000</v>
      </c>
    </row>
    <row r="9" spans="1:28" ht="12.75">
      <c r="A9" s="139" t="s">
        <v>236</v>
      </c>
      <c r="B9" s="144" t="s">
        <v>3</v>
      </c>
      <c r="C9" s="145">
        <v>3234000</v>
      </c>
      <c r="D9" s="144" t="s">
        <v>3</v>
      </c>
      <c r="E9" s="145">
        <v>82000</v>
      </c>
      <c r="F9" s="144" t="s">
        <v>3</v>
      </c>
      <c r="G9" s="145">
        <v>0</v>
      </c>
      <c r="H9" s="144" t="s">
        <v>3</v>
      </c>
      <c r="I9" s="145">
        <f>SUM(C9:G9)</f>
        <v>3316000</v>
      </c>
      <c r="J9" s="139"/>
      <c r="L9" s="139" t="s">
        <v>245</v>
      </c>
      <c r="M9" s="144" t="s">
        <v>3</v>
      </c>
      <c r="N9" s="153">
        <v>1534000</v>
      </c>
      <c r="O9" s="217">
        <v>-9000</v>
      </c>
      <c r="P9" s="151" t="s">
        <v>3</v>
      </c>
      <c r="Q9" s="161">
        <v>0</v>
      </c>
      <c r="R9" s="217">
        <v>0</v>
      </c>
      <c r="S9" s="151" t="s">
        <v>3</v>
      </c>
      <c r="T9" s="161">
        <f>N9+Q9</f>
        <v>1534000</v>
      </c>
      <c r="U9" s="217">
        <f>O9+R9</f>
        <v>-9000</v>
      </c>
      <c r="V9" s="139"/>
      <c r="X9" s="14" t="s">
        <v>250</v>
      </c>
      <c r="Y9" s="14"/>
      <c r="Z9" s="161">
        <v>40000</v>
      </c>
      <c r="AA9" s="30"/>
      <c r="AB9" s="161">
        <v>40000</v>
      </c>
    </row>
    <row r="10" spans="1:28" ht="12.75">
      <c r="A10" s="139" t="s">
        <v>237</v>
      </c>
      <c r="B10" s="146"/>
      <c r="C10" s="153">
        <v>6468000</v>
      </c>
      <c r="D10" s="146"/>
      <c r="E10" s="153">
        <v>146000</v>
      </c>
      <c r="F10" s="146"/>
      <c r="G10" s="153">
        <v>-9000</v>
      </c>
      <c r="H10" s="146"/>
      <c r="I10" s="153">
        <f>SUM(C10:G10)</f>
        <v>6605000</v>
      </c>
      <c r="J10" s="139"/>
      <c r="L10" s="14"/>
      <c r="M10" s="14"/>
      <c r="N10" s="30"/>
      <c r="O10" s="30"/>
      <c r="P10" s="30"/>
      <c r="Q10" s="30"/>
      <c r="R10" s="30"/>
      <c r="S10" s="30"/>
      <c r="T10" s="30"/>
      <c r="U10" s="30"/>
      <c r="V10" s="139"/>
      <c r="X10" s="14"/>
      <c r="Y10" s="144"/>
      <c r="Z10" s="30"/>
      <c r="AA10" s="151"/>
      <c r="AB10" s="30"/>
    </row>
    <row r="11" spans="1:28" ht="7.5" customHeight="1">
      <c r="A11" s="139"/>
      <c r="B11" s="146"/>
      <c r="C11" s="145"/>
      <c r="D11" s="146"/>
      <c r="E11" s="145"/>
      <c r="F11" s="146"/>
      <c r="G11" s="145"/>
      <c r="H11" s="146"/>
      <c r="I11" s="145"/>
      <c r="J11" s="139"/>
      <c r="L11" s="14"/>
      <c r="M11" s="14"/>
      <c r="N11" s="30"/>
      <c r="O11" s="30"/>
      <c r="P11" s="30"/>
      <c r="Q11" s="30"/>
      <c r="R11" s="30"/>
      <c r="S11" s="71"/>
      <c r="T11" s="71"/>
      <c r="U11" s="30"/>
      <c r="V11" s="139"/>
      <c r="X11" s="14"/>
      <c r="Y11" s="14"/>
      <c r="Z11" s="30"/>
      <c r="AA11" s="30"/>
      <c r="AB11" s="30"/>
    </row>
    <row r="12" spans="1:28" ht="13.5" thickBot="1">
      <c r="A12" s="139"/>
      <c r="B12" s="146"/>
      <c r="C12" s="145">
        <f>SUM(C9:C10)</f>
        <v>9702000</v>
      </c>
      <c r="D12" s="146"/>
      <c r="E12" s="145">
        <f>SUM(E9:E10)</f>
        <v>228000</v>
      </c>
      <c r="F12" s="146"/>
      <c r="G12" s="145">
        <f>SUM(G9:G10)</f>
        <v>-9000</v>
      </c>
      <c r="H12" s="146"/>
      <c r="I12" s="145">
        <f>SUM(I9:I10)</f>
        <v>9921000</v>
      </c>
      <c r="J12" s="139"/>
      <c r="L12" s="14" t="s">
        <v>246</v>
      </c>
      <c r="M12" s="144" t="s">
        <v>3</v>
      </c>
      <c r="N12" s="179">
        <f>N9</f>
        <v>1534000</v>
      </c>
      <c r="O12" s="218">
        <f>O9</f>
        <v>-9000</v>
      </c>
      <c r="P12" s="144" t="s">
        <v>3</v>
      </c>
      <c r="Q12" s="179">
        <f>Q9</f>
        <v>0</v>
      </c>
      <c r="R12" s="218">
        <f>R9</f>
        <v>0</v>
      </c>
      <c r="S12" s="181" t="s">
        <v>3</v>
      </c>
      <c r="T12" s="179">
        <f>N12+Q12</f>
        <v>1534000</v>
      </c>
      <c r="U12" s="218">
        <f>U9</f>
        <v>-9000</v>
      </c>
      <c r="V12" s="139"/>
      <c r="X12" s="14"/>
      <c r="Y12" s="144" t="s">
        <v>3</v>
      </c>
      <c r="Z12" s="179">
        <f>SUM(Z7:Z9)</f>
        <v>1504000</v>
      </c>
      <c r="AA12" s="151" t="s">
        <v>3</v>
      </c>
      <c r="AB12" s="179">
        <f>SUM(AB7:AB9)</f>
        <v>1510000</v>
      </c>
    </row>
    <row r="13" spans="1:28" ht="13.5" thickTop="1">
      <c r="A13" s="139" t="s">
        <v>238</v>
      </c>
      <c r="B13" s="146"/>
      <c r="C13" s="145"/>
      <c r="D13" s="146"/>
      <c r="E13" s="145"/>
      <c r="F13" s="146"/>
      <c r="G13" s="145"/>
      <c r="H13" s="146"/>
      <c r="I13" s="145"/>
      <c r="J13" s="139"/>
      <c r="L13" s="14"/>
      <c r="M13" s="14"/>
      <c r="N13" s="30"/>
      <c r="O13" s="30"/>
      <c r="P13" s="30"/>
      <c r="Q13" s="30"/>
      <c r="R13" s="30"/>
      <c r="S13" s="30"/>
      <c r="T13" s="30"/>
      <c r="U13" s="30"/>
      <c r="V13" s="139"/>
      <c r="X13" s="14"/>
      <c r="Y13" s="157"/>
      <c r="Z13" s="30"/>
      <c r="AA13" s="160"/>
      <c r="AB13" s="30"/>
    </row>
    <row r="14" spans="1:28" ht="12.75">
      <c r="A14" s="139" t="s">
        <v>237</v>
      </c>
      <c r="B14" s="146"/>
      <c r="C14" s="145">
        <v>1763000</v>
      </c>
      <c r="D14" s="146"/>
      <c r="E14" s="145">
        <v>84000</v>
      </c>
      <c r="F14" s="146"/>
      <c r="G14" s="145">
        <v>0</v>
      </c>
      <c r="H14" s="146"/>
      <c r="I14" s="145">
        <f>SUM(C14:G14)</f>
        <v>1847000</v>
      </c>
      <c r="J14" s="139"/>
      <c r="L14" s="14"/>
      <c r="M14" s="14"/>
      <c r="N14" s="30"/>
      <c r="O14" s="30"/>
      <c r="P14" s="30"/>
      <c r="Q14" s="30"/>
      <c r="R14" s="30"/>
      <c r="S14" s="30"/>
      <c r="T14" s="30"/>
      <c r="U14" s="30"/>
      <c r="V14" s="139"/>
      <c r="X14" s="14"/>
      <c r="Z14" s="30"/>
      <c r="AA14" s="89"/>
      <c r="AB14" s="89"/>
    </row>
    <row r="15" spans="1:27" ht="12.75">
      <c r="A15" s="139" t="s">
        <v>245</v>
      </c>
      <c r="B15" s="144"/>
      <c r="C15" s="145">
        <v>22250000</v>
      </c>
      <c r="D15" s="146"/>
      <c r="E15" s="145">
        <v>470000</v>
      </c>
      <c r="F15" s="146"/>
      <c r="G15" s="145">
        <v>0</v>
      </c>
      <c r="H15" s="146"/>
      <c r="I15" s="145">
        <f>SUM(C15:G15)</f>
        <v>22720000</v>
      </c>
      <c r="J15" s="139"/>
      <c r="L15" s="157"/>
      <c r="M15" s="157"/>
      <c r="N15" s="221" t="s">
        <v>242</v>
      </c>
      <c r="O15" s="221"/>
      <c r="P15" s="215"/>
      <c r="Q15" s="221" t="s">
        <v>247</v>
      </c>
      <c r="R15" s="221"/>
      <c r="S15" s="214"/>
      <c r="T15" s="221" t="s">
        <v>244</v>
      </c>
      <c r="U15" s="221"/>
      <c r="V15" s="139"/>
      <c r="X15" s="14"/>
      <c r="Y15" s="157"/>
      <c r="Z15" s="14"/>
      <c r="AA15" s="157"/>
    </row>
    <row r="16" spans="1:26" ht="12.75">
      <c r="A16" s="139"/>
      <c r="B16" s="148"/>
      <c r="C16" s="145"/>
      <c r="D16" s="146"/>
      <c r="E16" s="145"/>
      <c r="F16" s="146"/>
      <c r="G16" s="145"/>
      <c r="H16" s="146"/>
      <c r="I16" s="145"/>
      <c r="J16" s="139"/>
      <c r="L16" s="14"/>
      <c r="M16" s="14"/>
      <c r="N16" s="222"/>
      <c r="O16" s="222"/>
      <c r="P16" s="215"/>
      <c r="Q16" s="222"/>
      <c r="R16" s="222"/>
      <c r="S16" s="214"/>
      <c r="T16" s="222"/>
      <c r="U16" s="222"/>
      <c r="V16" s="139"/>
      <c r="X16" s="14"/>
      <c r="Z16" s="14"/>
    </row>
    <row r="17" spans="1:27" ht="12.75">
      <c r="A17" s="144" t="s">
        <v>239</v>
      </c>
      <c r="B17" s="149"/>
      <c r="C17" s="145">
        <v>300000</v>
      </c>
      <c r="D17" s="146"/>
      <c r="E17" s="145">
        <v>0</v>
      </c>
      <c r="F17" s="146"/>
      <c r="G17" s="145">
        <v>0</v>
      </c>
      <c r="H17" s="146"/>
      <c r="I17" s="145">
        <f>SUM(C17:G17)</f>
        <v>300000</v>
      </c>
      <c r="J17" s="139"/>
      <c r="L17" s="152" t="s">
        <v>240</v>
      </c>
      <c r="M17" s="157"/>
      <c r="N17" s="216" t="s">
        <v>243</v>
      </c>
      <c r="O17" s="216" t="s">
        <v>241</v>
      </c>
      <c r="P17" s="55"/>
      <c r="Q17" s="216" t="s">
        <v>243</v>
      </c>
      <c r="R17" s="216" t="s">
        <v>241</v>
      </c>
      <c r="S17" s="55"/>
      <c r="T17" s="216" t="s">
        <v>243</v>
      </c>
      <c r="U17" s="216" t="s">
        <v>241</v>
      </c>
      <c r="V17" s="139"/>
      <c r="X17" s="14"/>
      <c r="Y17" s="144"/>
      <c r="Z17" s="14"/>
      <c r="AA17" s="144"/>
    </row>
    <row r="18" spans="1:26" ht="12.75">
      <c r="A18" s="144"/>
      <c r="B18" s="149"/>
      <c r="C18" s="145"/>
      <c r="D18" s="146"/>
      <c r="E18" s="145"/>
      <c r="F18" s="146"/>
      <c r="G18" s="145"/>
      <c r="H18" s="146"/>
      <c r="I18" s="145"/>
      <c r="J18" s="139"/>
      <c r="L18" s="14"/>
      <c r="M18" s="14"/>
      <c r="N18" s="14"/>
      <c r="O18" s="14"/>
      <c r="P18" s="14"/>
      <c r="Q18" s="14"/>
      <c r="R18" s="174"/>
      <c r="S18" s="14"/>
      <c r="T18" s="14"/>
      <c r="U18" s="14"/>
      <c r="V18" s="139"/>
      <c r="X18" s="14"/>
      <c r="Z18" s="14"/>
    </row>
    <row r="19" spans="1:27" ht="13.5" thickBot="1">
      <c r="A19" s="150"/>
      <c r="B19" s="144" t="s">
        <v>3</v>
      </c>
      <c r="C19" s="147">
        <f>SUM(C12:C18)</f>
        <v>34015000</v>
      </c>
      <c r="D19" s="144" t="s">
        <v>3</v>
      </c>
      <c r="E19" s="147">
        <f>SUM(E12:E18)</f>
        <v>782000</v>
      </c>
      <c r="F19" s="144" t="s">
        <v>3</v>
      </c>
      <c r="G19" s="147">
        <f>SUM(G12:G18)</f>
        <v>-9000</v>
      </c>
      <c r="H19" s="144" t="s">
        <v>3</v>
      </c>
      <c r="I19" s="147">
        <f>SUM(I12:I18)</f>
        <v>34788000</v>
      </c>
      <c r="J19" s="139"/>
      <c r="L19" s="139" t="s">
        <v>245</v>
      </c>
      <c r="M19" s="144" t="s">
        <v>3</v>
      </c>
      <c r="N19" s="153">
        <v>1351000</v>
      </c>
      <c r="O19" s="217">
        <v>-3000</v>
      </c>
      <c r="P19" s="151" t="s">
        <v>3</v>
      </c>
      <c r="Q19" s="161">
        <v>0</v>
      </c>
      <c r="R19" s="217">
        <v>0</v>
      </c>
      <c r="S19" s="151" t="s">
        <v>3</v>
      </c>
      <c r="T19" s="219">
        <f>N19+Q19</f>
        <v>1351000</v>
      </c>
      <c r="U19" s="217">
        <f>O19+R19</f>
        <v>-3000</v>
      </c>
      <c r="V19" s="139"/>
      <c r="X19" s="14"/>
      <c r="Y19" s="144"/>
      <c r="Z19" s="14"/>
      <c r="AA19" s="144"/>
    </row>
    <row r="20" spans="1:26" ht="13.5" thickTop="1">
      <c r="A20" s="150"/>
      <c r="B20" s="144"/>
      <c r="C20" s="154"/>
      <c r="D20" s="144"/>
      <c r="E20" s="154"/>
      <c r="F20" s="144"/>
      <c r="G20" s="154"/>
      <c r="H20" s="144"/>
      <c r="I20" s="154"/>
      <c r="J20" s="139"/>
      <c r="L20" s="14"/>
      <c r="M20" s="14"/>
      <c r="N20" s="30"/>
      <c r="O20" s="30"/>
      <c r="P20" s="30"/>
      <c r="Q20" s="30"/>
      <c r="R20" s="30"/>
      <c r="S20" s="30"/>
      <c r="T20" s="30"/>
      <c r="U20" s="30"/>
      <c r="V20" s="139"/>
      <c r="X20" s="14"/>
      <c r="Z20" s="14"/>
    </row>
    <row r="21" spans="1:22" ht="12.75">
      <c r="A21" s="139"/>
      <c r="B21" s="139"/>
      <c r="C21" s="140"/>
      <c r="D21" s="139"/>
      <c r="E21" s="140" t="s">
        <v>225</v>
      </c>
      <c r="F21" s="139"/>
      <c r="G21" s="140" t="s">
        <v>225</v>
      </c>
      <c r="H21" s="139"/>
      <c r="I21" s="140" t="s">
        <v>226</v>
      </c>
      <c r="J21" s="139"/>
      <c r="L21" s="14"/>
      <c r="M21" s="14"/>
      <c r="N21" s="30"/>
      <c r="O21" s="30"/>
      <c r="P21" s="30"/>
      <c r="Q21" s="30"/>
      <c r="R21" s="30"/>
      <c r="S21" s="30"/>
      <c r="T21" s="30"/>
      <c r="U21" s="30"/>
      <c r="V21" s="139"/>
    </row>
    <row r="22" spans="1:27" ht="13.5" thickBot="1">
      <c r="A22" s="139"/>
      <c r="B22" s="139"/>
      <c r="C22" s="140" t="s">
        <v>227</v>
      </c>
      <c r="D22" s="139"/>
      <c r="E22" s="140" t="s">
        <v>228</v>
      </c>
      <c r="F22" s="139"/>
      <c r="G22" s="140" t="s">
        <v>228</v>
      </c>
      <c r="H22" s="139"/>
      <c r="I22" s="140" t="s">
        <v>229</v>
      </c>
      <c r="J22" s="139"/>
      <c r="L22" s="14" t="s">
        <v>246</v>
      </c>
      <c r="M22" s="144" t="s">
        <v>3</v>
      </c>
      <c r="N22" s="179">
        <f>N19</f>
        <v>1351000</v>
      </c>
      <c r="O22" s="218">
        <f>O19</f>
        <v>-3000</v>
      </c>
      <c r="P22" s="144" t="s">
        <v>3</v>
      </c>
      <c r="Q22" s="179">
        <f>Q19</f>
        <v>0</v>
      </c>
      <c r="R22" s="218">
        <f>R19</f>
        <v>0</v>
      </c>
      <c r="S22" s="151" t="s">
        <v>3</v>
      </c>
      <c r="T22" s="179">
        <f>T19</f>
        <v>1351000</v>
      </c>
      <c r="U22" s="218">
        <f>U19</f>
        <v>-3000</v>
      </c>
      <c r="V22" s="139"/>
      <c r="Y22" s="144"/>
      <c r="AA22" s="144"/>
    </row>
    <row r="23" spans="1:22" ht="13.5" thickTop="1">
      <c r="A23" s="152" t="s">
        <v>240</v>
      </c>
      <c r="B23" s="139"/>
      <c r="C23" s="141" t="s">
        <v>230</v>
      </c>
      <c r="D23" s="139"/>
      <c r="E23" s="141" t="s">
        <v>233</v>
      </c>
      <c r="F23" s="139"/>
      <c r="G23" s="141" t="s">
        <v>234</v>
      </c>
      <c r="H23" s="139"/>
      <c r="I23" s="141" t="s">
        <v>231</v>
      </c>
      <c r="J23" s="139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9"/>
    </row>
    <row r="24" spans="1:22" ht="12.75">
      <c r="A24" s="142" t="s">
        <v>235</v>
      </c>
      <c r="B24" s="143"/>
      <c r="C24" s="139"/>
      <c r="D24" s="142"/>
      <c r="E24" s="139"/>
      <c r="F24" s="142"/>
      <c r="G24" s="139"/>
      <c r="H24" s="142"/>
      <c r="I24" s="139"/>
      <c r="J24" s="139"/>
      <c r="V24" s="139"/>
    </row>
    <row r="25" spans="1:22" ht="12.75">
      <c r="A25" s="139" t="s">
        <v>236</v>
      </c>
      <c r="B25" s="144" t="s">
        <v>3</v>
      </c>
      <c r="C25" s="145">
        <v>6038000</v>
      </c>
      <c r="D25" s="144" t="s">
        <v>3</v>
      </c>
      <c r="E25" s="145">
        <v>399000</v>
      </c>
      <c r="F25" s="144" t="s">
        <v>3</v>
      </c>
      <c r="G25" s="145">
        <v>0</v>
      </c>
      <c r="H25" s="144" t="s">
        <v>3</v>
      </c>
      <c r="I25" s="145">
        <f>SUM(C25:G25)</f>
        <v>6437000</v>
      </c>
      <c r="J25" s="139"/>
      <c r="V25" s="139"/>
    </row>
    <row r="26" spans="1:22" ht="12.75">
      <c r="A26" s="139" t="s">
        <v>237</v>
      </c>
      <c r="B26" s="146"/>
      <c r="C26" s="153">
        <v>6814000</v>
      </c>
      <c r="D26" s="146"/>
      <c r="E26" s="153">
        <v>415000</v>
      </c>
      <c r="F26" s="146"/>
      <c r="G26" s="153">
        <v>0</v>
      </c>
      <c r="H26" s="146"/>
      <c r="I26" s="153">
        <f>SUM(C26:G26)</f>
        <v>7229000</v>
      </c>
      <c r="J26" s="139"/>
      <c r="V26" s="139"/>
    </row>
    <row r="27" spans="1:22" ht="12.75">
      <c r="A27" s="139"/>
      <c r="B27" s="146"/>
      <c r="C27" s="145"/>
      <c r="D27" s="146"/>
      <c r="E27" s="145"/>
      <c r="F27" s="146"/>
      <c r="G27" s="145"/>
      <c r="H27" s="146"/>
      <c r="I27" s="145"/>
      <c r="J27" s="139"/>
      <c r="V27" s="139"/>
    </row>
    <row r="28" spans="1:9" ht="12.75">
      <c r="A28" s="139"/>
      <c r="B28" s="146"/>
      <c r="C28" s="145">
        <f>SUM(C25:C26)</f>
        <v>12852000</v>
      </c>
      <c r="D28" s="146"/>
      <c r="E28" s="145">
        <f>SUM(E25:E26)</f>
        <v>814000</v>
      </c>
      <c r="F28" s="146"/>
      <c r="G28" s="145">
        <f>SUM(G25:G26)</f>
        <v>0</v>
      </c>
      <c r="H28" s="146"/>
      <c r="I28" s="145">
        <f>SUM(I25:I26)</f>
        <v>13666000</v>
      </c>
    </row>
    <row r="29" spans="1:9" ht="12.75">
      <c r="A29" s="139" t="s">
        <v>238</v>
      </c>
      <c r="B29" s="146"/>
      <c r="C29" s="145"/>
      <c r="D29" s="146"/>
      <c r="E29" s="145"/>
      <c r="F29" s="146"/>
      <c r="G29" s="145"/>
      <c r="H29" s="146"/>
      <c r="I29" s="145"/>
    </row>
    <row r="30" spans="1:9" ht="12.75">
      <c r="A30" s="139" t="s">
        <v>237</v>
      </c>
      <c r="B30" s="146"/>
      <c r="C30" s="145">
        <v>889000</v>
      </c>
      <c r="D30" s="146"/>
      <c r="E30" s="145">
        <v>35000</v>
      </c>
      <c r="F30" s="146"/>
      <c r="G30" s="145">
        <v>0</v>
      </c>
      <c r="H30" s="146"/>
      <c r="I30" s="145">
        <f>SUM(C30:G30)</f>
        <v>924000</v>
      </c>
    </row>
    <row r="31" spans="1:9" ht="12.75">
      <c r="A31" s="139" t="s">
        <v>245</v>
      </c>
      <c r="B31" s="144"/>
      <c r="C31" s="145">
        <v>21055000</v>
      </c>
      <c r="D31" s="146"/>
      <c r="E31" s="145">
        <v>481000</v>
      </c>
      <c r="F31" s="146"/>
      <c r="G31" s="145">
        <v>-3000</v>
      </c>
      <c r="H31" s="146"/>
      <c r="I31" s="145">
        <f>SUM(C31:G31)</f>
        <v>21533000</v>
      </c>
    </row>
    <row r="32" spans="1:9" ht="12.75">
      <c r="A32" s="139"/>
      <c r="B32" s="148"/>
      <c r="C32" s="145"/>
      <c r="D32" s="146"/>
      <c r="E32" s="145"/>
      <c r="F32" s="146"/>
      <c r="G32" s="145"/>
      <c r="H32" s="146"/>
      <c r="I32" s="145"/>
    </row>
    <row r="33" spans="1:9" ht="12.75">
      <c r="A33" s="144" t="s">
        <v>239</v>
      </c>
      <c r="B33" s="149"/>
      <c r="C33" s="145">
        <v>300000</v>
      </c>
      <c r="D33" s="146"/>
      <c r="E33" s="145">
        <v>0</v>
      </c>
      <c r="F33" s="146"/>
      <c r="G33" s="145">
        <v>0</v>
      </c>
      <c r="H33" s="146"/>
      <c r="I33" s="145">
        <f>SUM(C33:G33)</f>
        <v>300000</v>
      </c>
    </row>
    <row r="34" spans="1:9" ht="12.75">
      <c r="A34" s="144"/>
      <c r="B34" s="149"/>
      <c r="C34" s="145"/>
      <c r="D34" s="146"/>
      <c r="E34" s="145"/>
      <c r="F34" s="146"/>
      <c r="G34" s="145"/>
      <c r="H34" s="146"/>
      <c r="I34" s="145"/>
    </row>
    <row r="35" spans="1:9" ht="13.5" thickBot="1">
      <c r="A35" s="150"/>
      <c r="B35" s="144" t="s">
        <v>3</v>
      </c>
      <c r="C35" s="147">
        <f>SUM(C28:C34)</f>
        <v>35096000</v>
      </c>
      <c r="D35" s="144" t="s">
        <v>3</v>
      </c>
      <c r="E35" s="147">
        <f>SUM(E28:E34)</f>
        <v>1330000</v>
      </c>
      <c r="F35" s="144" t="s">
        <v>3</v>
      </c>
      <c r="G35" s="147">
        <f>SUM(G28:G34)</f>
        <v>-3000</v>
      </c>
      <c r="H35" s="144" t="s">
        <v>3</v>
      </c>
      <c r="I35" s="147">
        <f>SUM(I28:I34)</f>
        <v>36423000</v>
      </c>
    </row>
    <row r="36" ht="13.5" thickTop="1"/>
  </sheetData>
  <sheetProtection/>
  <mergeCells count="6">
    <mergeCell ref="N5:O6"/>
    <mergeCell ref="Q5:R6"/>
    <mergeCell ref="T5:U6"/>
    <mergeCell ref="N15:O16"/>
    <mergeCell ref="Q15:R16"/>
    <mergeCell ref="T15:U16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N74"/>
  <sheetViews>
    <sheetView showGridLines="0" zoomScale="90" zoomScaleNormal="90" zoomScalePageLayoutView="0" workbookViewId="0" topLeftCell="R1">
      <selection activeCell="AJ44" sqref="AJ44"/>
    </sheetView>
  </sheetViews>
  <sheetFormatPr defaultColWidth="9.140625" defaultRowHeight="12.75"/>
  <cols>
    <col min="1" max="1" width="2.8515625" style="0" customWidth="1"/>
    <col min="2" max="2" width="41.57421875" style="14" customWidth="1"/>
    <col min="3" max="3" width="2.8515625" style="14" customWidth="1"/>
    <col min="4" max="4" width="14.00390625" style="14" bestFit="1" customWidth="1"/>
    <col min="5" max="5" width="2.8515625" style="14" customWidth="1"/>
    <col min="6" max="6" width="13.28125" style="14" bestFit="1" customWidth="1"/>
    <col min="7" max="7" width="2.8515625" style="0" customWidth="1"/>
    <col min="8" max="8" width="2.8515625" style="156" customWidth="1"/>
    <col min="9" max="9" width="2.8515625" style="0" customWidth="1"/>
    <col min="10" max="10" width="23.7109375" style="0" customWidth="1"/>
    <col min="11" max="11" width="2.8515625" style="0" customWidth="1"/>
    <col min="12" max="12" width="12.8515625" style="0" bestFit="1" customWidth="1"/>
    <col min="13" max="13" width="2.8515625" style="0" customWidth="1"/>
    <col min="14" max="14" width="14.00390625" style="0" bestFit="1" customWidth="1"/>
    <col min="15" max="15" width="2.8515625" style="0" customWidth="1"/>
    <col min="16" max="16" width="12.8515625" style="0" bestFit="1" customWidth="1"/>
    <col min="17" max="17" width="2.8515625" style="0" customWidth="1"/>
    <col min="18" max="18" width="12.8515625" style="0" bestFit="1" customWidth="1"/>
    <col min="19" max="19" width="2.8515625" style="0" customWidth="1"/>
    <col min="20" max="20" width="11.421875" style="0" bestFit="1" customWidth="1"/>
    <col min="21" max="21" width="2.8515625" style="0" customWidth="1"/>
    <col min="22" max="22" width="14.00390625" style="0" customWidth="1"/>
    <col min="23" max="23" width="2.8515625" style="0" customWidth="1"/>
    <col min="24" max="24" width="2.8515625" style="156" customWidth="1"/>
    <col min="25" max="25" width="2.8515625" style="0" customWidth="1"/>
    <col min="26" max="26" width="20.421875" style="0" customWidth="1"/>
    <col min="27" max="27" width="2.8515625" style="0" customWidth="1"/>
    <col min="28" max="28" width="13.421875" style="0" bestFit="1" customWidth="1"/>
    <col min="29" max="29" width="2.8515625" style="0" customWidth="1"/>
    <col min="30" max="30" width="14.00390625" style="0" bestFit="1" customWidth="1"/>
    <col min="31" max="31" width="2.8515625" style="0" customWidth="1"/>
    <col min="32" max="32" width="12.57421875" style="0" bestFit="1" customWidth="1"/>
    <col min="33" max="33" width="2.8515625" style="0" customWidth="1"/>
    <col min="34" max="34" width="2.8515625" style="156" customWidth="1"/>
    <col min="35" max="35" width="2.8515625" style="0" customWidth="1"/>
    <col min="36" max="36" width="21.7109375" style="0" customWidth="1"/>
    <col min="37" max="37" width="2.8515625" style="0" customWidth="1"/>
    <col min="38" max="38" width="13.421875" style="0" bestFit="1" customWidth="1"/>
    <col min="39" max="39" width="2.8515625" style="0" customWidth="1"/>
    <col min="40" max="40" width="14.00390625" style="0" bestFit="1" customWidth="1"/>
  </cols>
  <sheetData>
    <row r="1" spans="1:34" s="14" customFormat="1" ht="12.75">
      <c r="A1" s="158"/>
      <c r="G1"/>
      <c r="H1" s="15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56"/>
      <c r="AH1" s="165"/>
    </row>
    <row r="2" spans="8:34" s="14" customFormat="1" ht="12.75">
      <c r="H2" s="165"/>
      <c r="X2" s="165"/>
      <c r="AH2" s="165"/>
    </row>
    <row r="3" spans="1:40" s="14" customFormat="1" ht="12.75">
      <c r="A3" s="163" t="s">
        <v>261</v>
      </c>
      <c r="B3" s="163"/>
      <c r="C3" s="163"/>
      <c r="D3" s="166"/>
      <c r="E3" s="166"/>
      <c r="F3" s="166"/>
      <c r="H3" s="165"/>
      <c r="I3" s="163" t="s">
        <v>262</v>
      </c>
      <c r="J3" s="163"/>
      <c r="K3" s="163"/>
      <c r="L3" s="163"/>
      <c r="M3" s="167"/>
      <c r="N3" s="167"/>
      <c r="O3" s="167"/>
      <c r="S3" s="174"/>
      <c r="X3" s="165"/>
      <c r="Y3" s="163" t="s">
        <v>281</v>
      </c>
      <c r="Z3" s="167"/>
      <c r="AA3" s="167"/>
      <c r="AB3" s="167"/>
      <c r="AC3" s="167"/>
      <c r="AD3" s="167"/>
      <c r="AH3" s="165"/>
      <c r="AI3" s="163" t="s">
        <v>284</v>
      </c>
      <c r="AJ3" s="167"/>
      <c r="AK3" s="167"/>
      <c r="AL3" s="167"/>
      <c r="AM3" s="167"/>
      <c r="AN3" s="167"/>
    </row>
    <row r="4" spans="8:34" s="14" customFormat="1" ht="12.75">
      <c r="H4" s="165"/>
      <c r="X4" s="165"/>
      <c r="AH4" s="165"/>
    </row>
    <row r="5" spans="3:40" s="14" customFormat="1" ht="12.75">
      <c r="C5" s="157"/>
      <c r="D5" s="57" t="s">
        <v>176</v>
      </c>
      <c r="E5" s="157"/>
      <c r="F5" s="57" t="s">
        <v>177</v>
      </c>
      <c r="H5" s="165"/>
      <c r="I5" s="139"/>
      <c r="J5" s="139"/>
      <c r="K5" s="139"/>
      <c r="L5" s="140" t="s">
        <v>264</v>
      </c>
      <c r="M5" s="139"/>
      <c r="N5" s="140"/>
      <c r="O5" s="139"/>
      <c r="P5" s="140"/>
      <c r="Q5" s="139"/>
      <c r="R5" s="140" t="s">
        <v>266</v>
      </c>
      <c r="S5" s="139"/>
      <c r="T5" s="140"/>
      <c r="U5" s="139"/>
      <c r="V5" s="140"/>
      <c r="X5" s="165"/>
      <c r="Y5" s="139"/>
      <c r="Z5" s="139"/>
      <c r="AA5" s="139"/>
      <c r="AB5" s="140" t="s">
        <v>264</v>
      </c>
      <c r="AC5" s="139"/>
      <c r="AD5" s="140"/>
      <c r="AE5" s="139"/>
      <c r="AF5" s="140" t="s">
        <v>266</v>
      </c>
      <c r="AH5" s="165"/>
      <c r="AI5" s="139"/>
      <c r="AJ5" s="139"/>
      <c r="AK5" s="139"/>
      <c r="AL5" s="140"/>
      <c r="AM5" s="139"/>
      <c r="AN5" s="140"/>
    </row>
    <row r="6" spans="4:40" s="14" customFormat="1" ht="12.75">
      <c r="D6" s="55"/>
      <c r="H6" s="165"/>
      <c r="I6" s="139"/>
      <c r="J6" s="139"/>
      <c r="K6" s="139"/>
      <c r="L6" s="140" t="s">
        <v>265</v>
      </c>
      <c r="M6" s="139"/>
      <c r="N6" s="140" t="s">
        <v>266</v>
      </c>
      <c r="O6" s="139"/>
      <c r="P6" s="140" t="s">
        <v>268</v>
      </c>
      <c r="Q6" s="139"/>
      <c r="R6" s="140" t="s">
        <v>269</v>
      </c>
      <c r="S6" s="139"/>
      <c r="T6" s="140"/>
      <c r="U6" s="139"/>
      <c r="V6" s="140"/>
      <c r="X6" s="165"/>
      <c r="Y6" s="139"/>
      <c r="Z6" s="139"/>
      <c r="AA6" s="139"/>
      <c r="AB6" s="140" t="s">
        <v>265</v>
      </c>
      <c r="AC6" s="139"/>
      <c r="AD6" s="140" t="s">
        <v>266</v>
      </c>
      <c r="AE6" s="139"/>
      <c r="AF6" s="140" t="s">
        <v>269</v>
      </c>
      <c r="AH6" s="165"/>
      <c r="AI6" s="139"/>
      <c r="AJ6" s="139"/>
      <c r="AK6" s="139"/>
      <c r="AL6" s="140" t="s">
        <v>268</v>
      </c>
      <c r="AM6" s="139"/>
      <c r="AN6" s="140"/>
    </row>
    <row r="7" spans="1:40" s="14" customFormat="1" ht="12.75">
      <c r="A7" s="14" t="s">
        <v>259</v>
      </c>
      <c r="C7" s="144" t="s">
        <v>3</v>
      </c>
      <c r="D7" s="161">
        <v>19448000</v>
      </c>
      <c r="E7" s="151" t="s">
        <v>3</v>
      </c>
      <c r="F7" s="161">
        <v>18996000</v>
      </c>
      <c r="H7" s="165"/>
      <c r="I7" s="152" t="s">
        <v>232</v>
      </c>
      <c r="J7" s="152"/>
      <c r="K7" s="139"/>
      <c r="L7" s="141" t="s">
        <v>294</v>
      </c>
      <c r="M7" s="139"/>
      <c r="N7" s="141" t="s">
        <v>267</v>
      </c>
      <c r="O7" s="139"/>
      <c r="P7" s="141" t="s">
        <v>267</v>
      </c>
      <c r="Q7" s="139"/>
      <c r="R7" s="141" t="s">
        <v>270</v>
      </c>
      <c r="S7" s="139"/>
      <c r="T7" s="141" t="s">
        <v>255</v>
      </c>
      <c r="U7" s="139"/>
      <c r="V7" s="141" t="s">
        <v>45</v>
      </c>
      <c r="X7" s="165"/>
      <c r="Y7" s="152" t="s">
        <v>232</v>
      </c>
      <c r="Z7" s="152"/>
      <c r="AA7" s="139"/>
      <c r="AB7" s="141" t="s">
        <v>294</v>
      </c>
      <c r="AC7" s="139"/>
      <c r="AD7" s="141" t="s">
        <v>267</v>
      </c>
      <c r="AE7" s="139"/>
      <c r="AF7" s="141" t="s">
        <v>270</v>
      </c>
      <c r="AH7" s="165"/>
      <c r="AI7" s="152" t="s">
        <v>232</v>
      </c>
      <c r="AJ7" s="152"/>
      <c r="AK7" s="139"/>
      <c r="AL7" s="141" t="s">
        <v>267</v>
      </c>
      <c r="AM7" s="139"/>
      <c r="AN7" s="141" t="s">
        <v>255</v>
      </c>
    </row>
    <row r="8" spans="1:34" s="14" customFormat="1" ht="12.75">
      <c r="A8" s="14" t="s">
        <v>260</v>
      </c>
      <c r="C8" s="144"/>
      <c r="D8" s="30"/>
      <c r="E8" s="151"/>
      <c r="F8" s="30"/>
      <c r="H8" s="165"/>
      <c r="I8" s="157"/>
      <c r="J8" s="157"/>
      <c r="K8" s="139"/>
      <c r="L8" s="140"/>
      <c r="M8" s="139"/>
      <c r="N8" s="140"/>
      <c r="O8" s="139"/>
      <c r="P8" s="140"/>
      <c r="Q8" s="139"/>
      <c r="R8" s="140"/>
      <c r="S8" s="139"/>
      <c r="T8" s="140"/>
      <c r="U8" s="139"/>
      <c r="V8" s="140"/>
      <c r="X8" s="165"/>
      <c r="AH8" s="165"/>
    </row>
    <row r="9" spans="2:40" s="14" customFormat="1" ht="12.75">
      <c r="B9" s="14" t="s">
        <v>251</v>
      </c>
      <c r="C9" s="144"/>
      <c r="D9" s="30">
        <v>137217000</v>
      </c>
      <c r="E9" s="151"/>
      <c r="F9" s="30">
        <v>131329000</v>
      </c>
      <c r="H9" s="165"/>
      <c r="I9" s="173" t="s">
        <v>263</v>
      </c>
      <c r="J9" s="173"/>
      <c r="K9" s="143"/>
      <c r="L9" s="139"/>
      <c r="M9" s="142"/>
      <c r="N9" s="139"/>
      <c r="O9" s="142"/>
      <c r="P9" s="139"/>
      <c r="Q9" s="142"/>
      <c r="R9" s="139"/>
      <c r="S9" s="142"/>
      <c r="T9" s="139"/>
      <c r="U9" s="142"/>
      <c r="V9" s="139"/>
      <c r="X9" s="165"/>
      <c r="Y9" s="14" t="s">
        <v>282</v>
      </c>
      <c r="AA9" s="14" t="s">
        <v>3</v>
      </c>
      <c r="AB9" s="30">
        <v>14974000</v>
      </c>
      <c r="AC9" s="14" t="s">
        <v>3</v>
      </c>
      <c r="AD9" s="30">
        <v>123535000</v>
      </c>
      <c r="AE9" s="14" t="s">
        <v>3</v>
      </c>
      <c r="AF9" s="30">
        <v>27139000</v>
      </c>
      <c r="AH9" s="165"/>
      <c r="AI9" s="14" t="s">
        <v>282</v>
      </c>
      <c r="AK9" s="14" t="s">
        <v>3</v>
      </c>
      <c r="AL9" s="30">
        <v>37594000</v>
      </c>
      <c r="AM9" s="14" t="s">
        <v>3</v>
      </c>
      <c r="AN9" s="30">
        <v>1731000</v>
      </c>
    </row>
    <row r="10" spans="2:40" s="14" customFormat="1" ht="12.75">
      <c r="B10" s="14" t="s">
        <v>252</v>
      </c>
      <c r="C10" s="144"/>
      <c r="D10" s="161">
        <v>40288000</v>
      </c>
      <c r="E10" s="151"/>
      <c r="F10" s="161">
        <v>35863000</v>
      </c>
      <c r="H10" s="165"/>
      <c r="I10" s="173"/>
      <c r="J10" s="173"/>
      <c r="K10" s="143"/>
      <c r="L10" s="139"/>
      <c r="M10" s="142"/>
      <c r="N10" s="139"/>
      <c r="O10" s="142"/>
      <c r="P10" s="139"/>
      <c r="Q10" s="142"/>
      <c r="R10" s="139"/>
      <c r="S10" s="142"/>
      <c r="T10" s="139"/>
      <c r="U10" s="142"/>
      <c r="V10" s="139"/>
      <c r="X10" s="165"/>
      <c r="AB10" s="30"/>
      <c r="AD10" s="30"/>
      <c r="AF10" s="30"/>
      <c r="AH10" s="165"/>
      <c r="AL10" s="30"/>
      <c r="AN10" s="30"/>
    </row>
    <row r="11" spans="1:40" s="14" customFormat="1" ht="12.75">
      <c r="A11" s="14" t="s">
        <v>253</v>
      </c>
      <c r="C11" s="144"/>
      <c r="D11" s="164">
        <f>SUM(D9:D10)</f>
        <v>177505000</v>
      </c>
      <c r="E11" s="151"/>
      <c r="F11" s="164">
        <f>SUM(F9:F10)</f>
        <v>167192000</v>
      </c>
      <c r="H11" s="165"/>
      <c r="I11" s="139" t="s">
        <v>271</v>
      </c>
      <c r="J11" s="139"/>
      <c r="K11" s="144" t="s">
        <v>3</v>
      </c>
      <c r="L11" s="145">
        <v>326000</v>
      </c>
      <c r="M11" s="144" t="s">
        <v>3</v>
      </c>
      <c r="N11" s="145">
        <v>2064000</v>
      </c>
      <c r="O11" s="144" t="s">
        <v>3</v>
      </c>
      <c r="P11" s="145">
        <v>460000</v>
      </c>
      <c r="Q11" s="144" t="s">
        <v>3</v>
      </c>
      <c r="R11" s="145">
        <v>351000</v>
      </c>
      <c r="S11" s="144" t="s">
        <v>3</v>
      </c>
      <c r="T11" s="145">
        <v>15000</v>
      </c>
      <c r="U11" s="144" t="s">
        <v>3</v>
      </c>
      <c r="V11" s="145">
        <f>L11+N11+P11+R11+T11</f>
        <v>3216000</v>
      </c>
      <c r="X11" s="165"/>
      <c r="Y11" s="14" t="s">
        <v>283</v>
      </c>
      <c r="AB11" s="30">
        <v>1957000</v>
      </c>
      <c r="AD11" s="30">
        <v>5899000</v>
      </c>
      <c r="AF11" s="30">
        <v>2258000</v>
      </c>
      <c r="AH11" s="165"/>
      <c r="AI11" s="14" t="s">
        <v>283</v>
      </c>
      <c r="AL11" s="30">
        <v>1438000</v>
      </c>
      <c r="AN11" s="30">
        <v>95000</v>
      </c>
    </row>
    <row r="12" spans="3:40" s="14" customFormat="1" ht="12.75">
      <c r="C12" s="144"/>
      <c r="D12" s="71"/>
      <c r="E12" s="151"/>
      <c r="F12" s="71"/>
      <c r="H12" s="165"/>
      <c r="I12" s="139"/>
      <c r="J12" s="139" t="s">
        <v>272</v>
      </c>
      <c r="K12" s="144"/>
      <c r="L12" s="145">
        <v>-62000</v>
      </c>
      <c r="M12" s="144"/>
      <c r="N12" s="145">
        <v>-120000</v>
      </c>
      <c r="O12" s="144"/>
      <c r="P12" s="145">
        <v>-47000</v>
      </c>
      <c r="Q12" s="144"/>
      <c r="R12" s="145">
        <v>-723000</v>
      </c>
      <c r="S12" s="144"/>
      <c r="T12" s="145">
        <v>-5000</v>
      </c>
      <c r="U12" s="144"/>
      <c r="V12" s="145">
        <f>L12+N12+P12+R12+T12</f>
        <v>-957000</v>
      </c>
      <c r="X12" s="165"/>
      <c r="AB12" s="30"/>
      <c r="AD12" s="30"/>
      <c r="AF12" s="30"/>
      <c r="AH12" s="165"/>
      <c r="AL12" s="30"/>
      <c r="AN12" s="30"/>
    </row>
    <row r="13" spans="1:40" s="14" customFormat="1" ht="12.75">
      <c r="A13" s="14" t="s">
        <v>254</v>
      </c>
      <c r="C13" s="144"/>
      <c r="D13" s="30">
        <v>30470000</v>
      </c>
      <c r="E13" s="151"/>
      <c r="F13" s="30">
        <v>24273000</v>
      </c>
      <c r="H13" s="165"/>
      <c r="I13" s="139"/>
      <c r="J13" s="139" t="s">
        <v>273</v>
      </c>
      <c r="K13" s="144"/>
      <c r="L13" s="145">
        <v>0</v>
      </c>
      <c r="M13" s="144"/>
      <c r="N13" s="145">
        <v>0</v>
      </c>
      <c r="O13" s="144"/>
      <c r="P13" s="145">
        <v>1000</v>
      </c>
      <c r="Q13" s="144"/>
      <c r="R13" s="145">
        <v>35000</v>
      </c>
      <c r="S13" s="144"/>
      <c r="T13" s="145">
        <v>1000</v>
      </c>
      <c r="U13" s="144"/>
      <c r="V13" s="145">
        <f>L13+N13+P13+R13+T13</f>
        <v>37000</v>
      </c>
      <c r="X13" s="165"/>
      <c r="Y13" s="14" t="s">
        <v>295</v>
      </c>
      <c r="AB13" s="161">
        <v>2517000</v>
      </c>
      <c r="AD13" s="161">
        <v>7783000</v>
      </c>
      <c r="AF13" s="161">
        <v>1073000</v>
      </c>
      <c r="AH13" s="165"/>
      <c r="AI13" s="14" t="s">
        <v>295</v>
      </c>
      <c r="AL13" s="161">
        <v>1256000</v>
      </c>
      <c r="AN13" s="161">
        <v>39000</v>
      </c>
    </row>
    <row r="14" spans="1:40" s="14" customFormat="1" ht="12.75">
      <c r="A14" s="14" t="s">
        <v>255</v>
      </c>
      <c r="C14" s="144"/>
      <c r="D14" s="161">
        <v>1865000</v>
      </c>
      <c r="E14" s="151"/>
      <c r="F14" s="161">
        <v>1854000</v>
      </c>
      <c r="H14" s="165"/>
      <c r="I14" s="139"/>
      <c r="J14" s="139" t="s">
        <v>274</v>
      </c>
      <c r="K14" s="144"/>
      <c r="L14" s="145">
        <v>84000</v>
      </c>
      <c r="M14" s="144"/>
      <c r="N14" s="145">
        <v>116000</v>
      </c>
      <c r="O14" s="144"/>
      <c r="P14" s="145">
        <v>54000</v>
      </c>
      <c r="Q14" s="144"/>
      <c r="R14" s="145">
        <v>1017000</v>
      </c>
      <c r="S14" s="144"/>
      <c r="T14" s="145">
        <v>4000</v>
      </c>
      <c r="U14" s="144"/>
      <c r="V14" s="145">
        <f>L14+N14+P14+R14+T14</f>
        <v>1275000</v>
      </c>
      <c r="X14" s="165"/>
      <c r="AB14" s="30"/>
      <c r="AD14" s="30"/>
      <c r="AF14" s="30"/>
      <c r="AH14" s="165"/>
      <c r="AL14" s="30"/>
      <c r="AN14" s="30"/>
    </row>
    <row r="15" spans="1:40" s="14" customFormat="1" ht="13.5" thickBot="1">
      <c r="A15" s="14" t="s">
        <v>256</v>
      </c>
      <c r="C15" s="144"/>
      <c r="D15" s="30">
        <f>D7+D11+D13+D14</f>
        <v>229288000</v>
      </c>
      <c r="E15" s="30"/>
      <c r="F15" s="30">
        <f>F7+F11+F13+F14</f>
        <v>212315000</v>
      </c>
      <c r="H15" s="165"/>
      <c r="I15" s="139" t="s">
        <v>275</v>
      </c>
      <c r="J15" s="139"/>
      <c r="K15" s="144" t="s">
        <v>3</v>
      </c>
      <c r="L15" s="147">
        <f>SUM(L11:L14)</f>
        <v>348000</v>
      </c>
      <c r="M15" s="144" t="s">
        <v>3</v>
      </c>
      <c r="N15" s="147">
        <f>SUM(N11:N14)</f>
        <v>2060000</v>
      </c>
      <c r="O15" s="144" t="s">
        <v>3</v>
      </c>
      <c r="P15" s="147">
        <f>SUM(P11:P14)</f>
        <v>468000</v>
      </c>
      <c r="Q15" s="144" t="s">
        <v>3</v>
      </c>
      <c r="R15" s="147">
        <f>SUM(R11:R14)</f>
        <v>680000</v>
      </c>
      <c r="S15" s="144" t="s">
        <v>3</v>
      </c>
      <c r="T15" s="147">
        <f>SUM(T11:T14)</f>
        <v>15000</v>
      </c>
      <c r="U15" s="144" t="s">
        <v>3</v>
      </c>
      <c r="V15" s="147">
        <f>SUM(V11:V14)</f>
        <v>3571000</v>
      </c>
      <c r="X15" s="165"/>
      <c r="Y15" s="14" t="s">
        <v>45</v>
      </c>
      <c r="AA15" s="14" t="s">
        <v>3</v>
      </c>
      <c r="AB15" s="179">
        <f>SUM(AB9:AB14)</f>
        <v>19448000</v>
      </c>
      <c r="AC15" s="14" t="s">
        <v>3</v>
      </c>
      <c r="AD15" s="179">
        <f>SUM(AD9:AD14)</f>
        <v>137217000</v>
      </c>
      <c r="AE15" s="14" t="s">
        <v>3</v>
      </c>
      <c r="AF15" s="179">
        <f>SUM(AF9:AF14)</f>
        <v>30470000</v>
      </c>
      <c r="AH15" s="165"/>
      <c r="AI15" s="14" t="s">
        <v>45</v>
      </c>
      <c r="AK15" s="14" t="s">
        <v>3</v>
      </c>
      <c r="AL15" s="179">
        <f>SUM(AL9:AL14)</f>
        <v>40288000</v>
      </c>
      <c r="AM15" s="14" t="s">
        <v>3</v>
      </c>
      <c r="AN15" s="179">
        <f>SUM(AN9:AN14)</f>
        <v>1865000</v>
      </c>
    </row>
    <row r="16" spans="3:40" s="14" customFormat="1" ht="13.5" thickTop="1">
      <c r="C16" s="144"/>
      <c r="D16" s="30"/>
      <c r="E16" s="151"/>
      <c r="F16" s="30"/>
      <c r="H16" s="165"/>
      <c r="I16" s="139"/>
      <c r="J16" s="139"/>
      <c r="K16" s="144"/>
      <c r="L16" s="145"/>
      <c r="M16" s="144"/>
      <c r="N16" s="145"/>
      <c r="O16" s="144"/>
      <c r="P16" s="145"/>
      <c r="Q16" s="144"/>
      <c r="R16" s="145"/>
      <c r="S16" s="144"/>
      <c r="T16" s="145"/>
      <c r="U16" s="144"/>
      <c r="V16" s="145"/>
      <c r="X16" s="165"/>
      <c r="AB16" s="30"/>
      <c r="AD16" s="30"/>
      <c r="AF16" s="30"/>
      <c r="AH16" s="165"/>
      <c r="AL16" s="30"/>
      <c r="AN16" s="30"/>
    </row>
    <row r="17" spans="1:40" s="14" customFormat="1" ht="12.75">
      <c r="A17" s="14" t="s">
        <v>257</v>
      </c>
      <c r="D17" s="161">
        <v>-3571000</v>
      </c>
      <c r="E17" s="30"/>
      <c r="F17" s="161">
        <v>-3216000</v>
      </c>
      <c r="H17" s="165"/>
      <c r="I17" s="139" t="s">
        <v>277</v>
      </c>
      <c r="J17" s="139"/>
      <c r="K17" s="144"/>
      <c r="L17" s="145"/>
      <c r="M17" s="144"/>
      <c r="N17" s="145"/>
      <c r="O17" s="144"/>
      <c r="P17" s="145"/>
      <c r="Q17" s="144"/>
      <c r="R17" s="145"/>
      <c r="S17" s="144"/>
      <c r="T17" s="145"/>
      <c r="U17" s="144"/>
      <c r="V17" s="145"/>
      <c r="X17" s="165"/>
      <c r="AB17" s="30"/>
      <c r="AD17" s="30"/>
      <c r="AF17" s="30"/>
      <c r="AH17" s="165"/>
      <c r="AI17" s="139"/>
      <c r="AJ17" s="139"/>
      <c r="AK17" s="139"/>
      <c r="AL17" s="140"/>
      <c r="AM17" s="139"/>
      <c r="AN17" s="140"/>
    </row>
    <row r="18" spans="3:40" s="14" customFormat="1" ht="13.5" thickBot="1">
      <c r="C18" s="144"/>
      <c r="D18" s="30"/>
      <c r="E18" s="151"/>
      <c r="F18" s="30"/>
      <c r="H18" s="165"/>
      <c r="I18" s="139"/>
      <c r="J18" s="139" t="s">
        <v>278</v>
      </c>
      <c r="K18" s="144" t="s">
        <v>3</v>
      </c>
      <c r="L18" s="176">
        <v>99000</v>
      </c>
      <c r="M18" s="144" t="s">
        <v>3</v>
      </c>
      <c r="N18" s="176">
        <v>90000</v>
      </c>
      <c r="O18" s="144" t="s">
        <v>3</v>
      </c>
      <c r="P18" s="176">
        <v>46000</v>
      </c>
      <c r="Q18" s="144" t="s">
        <v>3</v>
      </c>
      <c r="R18" s="176">
        <v>0</v>
      </c>
      <c r="S18" s="144" t="s">
        <v>3</v>
      </c>
      <c r="T18" s="176">
        <v>0</v>
      </c>
      <c r="U18" s="144" t="s">
        <v>3</v>
      </c>
      <c r="V18" s="176">
        <f>L18+N18+P18+R18+T18</f>
        <v>235000</v>
      </c>
      <c r="X18" s="165"/>
      <c r="Y18" s="139"/>
      <c r="Z18" s="139"/>
      <c r="AA18" s="139"/>
      <c r="AB18" s="140" t="s">
        <v>264</v>
      </c>
      <c r="AC18" s="139"/>
      <c r="AD18" s="140"/>
      <c r="AE18" s="139"/>
      <c r="AF18" s="140" t="s">
        <v>266</v>
      </c>
      <c r="AH18" s="165"/>
      <c r="AI18" s="139"/>
      <c r="AJ18" s="139"/>
      <c r="AK18" s="139"/>
      <c r="AL18" s="140" t="s">
        <v>268</v>
      </c>
      <c r="AM18" s="139"/>
      <c r="AN18" s="140"/>
    </row>
    <row r="19" spans="1:40" s="14" customFormat="1" ht="14.25" thickBot="1" thickTop="1">
      <c r="A19" s="14" t="s">
        <v>258</v>
      </c>
      <c r="C19" s="144" t="s">
        <v>3</v>
      </c>
      <c r="D19" s="179">
        <f>SUM(D15:D17)</f>
        <v>225717000</v>
      </c>
      <c r="E19" s="151" t="s">
        <v>3</v>
      </c>
      <c r="F19" s="179">
        <f>SUM(F15:F17)</f>
        <v>209099000</v>
      </c>
      <c r="H19" s="165"/>
      <c r="I19" s="139"/>
      <c r="J19" s="139"/>
      <c r="K19" s="144"/>
      <c r="L19" s="154"/>
      <c r="M19" s="144"/>
      <c r="N19" s="154"/>
      <c r="O19" s="144"/>
      <c r="P19" s="154"/>
      <c r="Q19" s="144"/>
      <c r="R19" s="154"/>
      <c r="S19" s="144"/>
      <c r="T19" s="154"/>
      <c r="U19" s="144"/>
      <c r="V19" s="154"/>
      <c r="X19" s="165"/>
      <c r="Y19" s="139"/>
      <c r="Z19" s="139"/>
      <c r="AA19" s="139"/>
      <c r="AB19" s="140" t="s">
        <v>265</v>
      </c>
      <c r="AC19" s="139"/>
      <c r="AD19" s="140" t="s">
        <v>266</v>
      </c>
      <c r="AE19" s="139"/>
      <c r="AF19" s="140" t="s">
        <v>269</v>
      </c>
      <c r="AH19" s="165"/>
      <c r="AI19" s="152" t="s">
        <v>240</v>
      </c>
      <c r="AJ19" s="152"/>
      <c r="AK19" s="139"/>
      <c r="AL19" s="141" t="s">
        <v>267</v>
      </c>
      <c r="AM19" s="139"/>
      <c r="AN19" s="141" t="s">
        <v>255</v>
      </c>
    </row>
    <row r="20" spans="8:34" s="14" customFormat="1" ht="13.5" thickTop="1">
      <c r="H20" s="165"/>
      <c r="I20" s="139" t="s">
        <v>279</v>
      </c>
      <c r="J20" s="139"/>
      <c r="K20" s="144"/>
      <c r="L20" s="145"/>
      <c r="M20" s="144"/>
      <c r="N20" s="145"/>
      <c r="O20" s="144"/>
      <c r="P20" s="145"/>
      <c r="Q20" s="144"/>
      <c r="R20" s="145"/>
      <c r="S20" s="144"/>
      <c r="T20" s="145"/>
      <c r="U20" s="144"/>
      <c r="V20" s="145"/>
      <c r="X20" s="165"/>
      <c r="Y20" s="152" t="s">
        <v>240</v>
      </c>
      <c r="Z20" s="152"/>
      <c r="AA20" s="139"/>
      <c r="AB20" s="141" t="s">
        <v>294</v>
      </c>
      <c r="AC20" s="139"/>
      <c r="AD20" s="141" t="s">
        <v>267</v>
      </c>
      <c r="AE20" s="139"/>
      <c r="AF20" s="141" t="s">
        <v>270</v>
      </c>
      <c r="AH20" s="165"/>
    </row>
    <row r="21" spans="8:40" s="14" customFormat="1" ht="13.5" thickBot="1">
      <c r="H21" s="165"/>
      <c r="I21" s="139"/>
      <c r="J21" s="139" t="s">
        <v>278</v>
      </c>
      <c r="K21" s="144" t="s">
        <v>3</v>
      </c>
      <c r="L21" s="176">
        <f>L15-L18</f>
        <v>249000</v>
      </c>
      <c r="M21" s="144" t="s">
        <v>3</v>
      </c>
      <c r="N21" s="176">
        <f>N15-N18</f>
        <v>1970000</v>
      </c>
      <c r="O21" s="144" t="s">
        <v>3</v>
      </c>
      <c r="P21" s="176">
        <f>P15-P18</f>
        <v>422000</v>
      </c>
      <c r="Q21" s="144" t="s">
        <v>3</v>
      </c>
      <c r="R21" s="176">
        <f>R15-R18</f>
        <v>680000</v>
      </c>
      <c r="S21" s="144" t="s">
        <v>3</v>
      </c>
      <c r="T21" s="176">
        <f>T15-T18</f>
        <v>15000</v>
      </c>
      <c r="U21" s="144" t="s">
        <v>3</v>
      </c>
      <c r="V21" s="176">
        <f>L21+N21+P21+R21+T21</f>
        <v>3336000</v>
      </c>
      <c r="X21" s="165"/>
      <c r="AH21" s="165"/>
      <c r="AI21" s="14" t="s">
        <v>282</v>
      </c>
      <c r="AK21" s="14" t="s">
        <v>3</v>
      </c>
      <c r="AL21" s="30">
        <v>33122000</v>
      </c>
      <c r="AM21" s="14" t="s">
        <v>3</v>
      </c>
      <c r="AN21" s="30">
        <v>1777000</v>
      </c>
    </row>
    <row r="22" spans="8:40" s="14" customFormat="1" ht="13.5" thickTop="1">
      <c r="H22" s="165"/>
      <c r="I22" s="175" t="s">
        <v>276</v>
      </c>
      <c r="J22" s="139"/>
      <c r="K22" s="146"/>
      <c r="L22" s="145"/>
      <c r="M22" s="146"/>
      <c r="N22" s="145"/>
      <c r="O22" s="146"/>
      <c r="P22" s="145"/>
      <c r="Q22" s="146"/>
      <c r="R22" s="145"/>
      <c r="S22" s="146"/>
      <c r="T22" s="145"/>
      <c r="U22" s="146"/>
      <c r="V22" s="145"/>
      <c r="X22" s="165"/>
      <c r="Y22" s="14" t="s">
        <v>282</v>
      </c>
      <c r="AA22" s="14" t="s">
        <v>3</v>
      </c>
      <c r="AB22" s="30">
        <v>12637000</v>
      </c>
      <c r="AC22" s="14" t="s">
        <v>3</v>
      </c>
      <c r="AD22" s="30">
        <v>116689000</v>
      </c>
      <c r="AE22" s="14" t="s">
        <v>3</v>
      </c>
      <c r="AF22" s="30">
        <v>17207000</v>
      </c>
      <c r="AH22" s="165"/>
      <c r="AL22" s="30"/>
      <c r="AN22" s="30"/>
    </row>
    <row r="23" spans="8:40" s="14" customFormat="1" ht="12.75">
      <c r="H23" s="165"/>
      <c r="I23" s="139"/>
      <c r="J23" s="139"/>
      <c r="K23" s="146"/>
      <c r="L23" s="145"/>
      <c r="M23" s="146"/>
      <c r="N23" s="145"/>
      <c r="O23" s="146"/>
      <c r="P23" s="145"/>
      <c r="Q23" s="146"/>
      <c r="R23" s="145"/>
      <c r="S23" s="146"/>
      <c r="T23" s="145"/>
      <c r="U23" s="146"/>
      <c r="V23" s="145"/>
      <c r="X23" s="165"/>
      <c r="AB23" s="30"/>
      <c r="AD23" s="30"/>
      <c r="AF23" s="30"/>
      <c r="AH23" s="165"/>
      <c r="AI23" s="14" t="s">
        <v>283</v>
      </c>
      <c r="AL23" s="30">
        <v>714000</v>
      </c>
      <c r="AN23" s="30">
        <v>0</v>
      </c>
    </row>
    <row r="24" spans="8:40" s="14" customFormat="1" ht="13.5" thickBot="1">
      <c r="H24" s="165"/>
      <c r="I24" s="139" t="s">
        <v>275</v>
      </c>
      <c r="J24" s="139"/>
      <c r="K24" s="144" t="s">
        <v>3</v>
      </c>
      <c r="L24" s="176">
        <v>19448000</v>
      </c>
      <c r="M24" s="144" t="s">
        <v>3</v>
      </c>
      <c r="N24" s="176">
        <v>137217000</v>
      </c>
      <c r="O24" s="144" t="s">
        <v>3</v>
      </c>
      <c r="P24" s="176">
        <v>40288000</v>
      </c>
      <c r="Q24" s="144" t="s">
        <v>3</v>
      </c>
      <c r="R24" s="176">
        <v>30470000</v>
      </c>
      <c r="S24" s="144" t="s">
        <v>3</v>
      </c>
      <c r="T24" s="176">
        <v>1865000</v>
      </c>
      <c r="U24" s="144" t="s">
        <v>3</v>
      </c>
      <c r="V24" s="176">
        <f>L24+N24+P24+R24+T24</f>
        <v>229288000</v>
      </c>
      <c r="X24" s="165"/>
      <c r="Y24" s="14" t="s">
        <v>283</v>
      </c>
      <c r="AB24" s="30">
        <v>2087000</v>
      </c>
      <c r="AD24" s="30">
        <v>5434000</v>
      </c>
      <c r="AF24" s="30">
        <v>1129000</v>
      </c>
      <c r="AH24" s="165"/>
      <c r="AL24" s="30"/>
      <c r="AN24" s="30"/>
    </row>
    <row r="25" spans="8:40" s="14" customFormat="1" ht="13.5" thickTop="1">
      <c r="H25" s="165"/>
      <c r="I25" s="139"/>
      <c r="J25" s="139"/>
      <c r="K25" s="146"/>
      <c r="L25" s="145"/>
      <c r="M25" s="146"/>
      <c r="N25" s="145"/>
      <c r="O25" s="146"/>
      <c r="P25" s="145"/>
      <c r="Q25" s="146"/>
      <c r="R25" s="145"/>
      <c r="S25" s="146"/>
      <c r="T25" s="145"/>
      <c r="U25" s="146"/>
      <c r="V25" s="145"/>
      <c r="X25" s="165"/>
      <c r="AB25" s="30"/>
      <c r="AD25" s="30"/>
      <c r="AF25" s="30"/>
      <c r="AH25" s="165"/>
      <c r="AI25" s="14" t="s">
        <v>295</v>
      </c>
      <c r="AL25" s="161">
        <v>2027000</v>
      </c>
      <c r="AN25" s="161">
        <v>77000</v>
      </c>
    </row>
    <row r="26" spans="8:40" s="14" customFormat="1" ht="12.75">
      <c r="H26" s="165"/>
      <c r="I26" s="139" t="s">
        <v>277</v>
      </c>
      <c r="J26" s="139"/>
      <c r="K26" s="146"/>
      <c r="L26" s="145"/>
      <c r="M26" s="146"/>
      <c r="N26" s="145"/>
      <c r="O26" s="146"/>
      <c r="P26" s="145"/>
      <c r="Q26" s="146"/>
      <c r="R26" s="145"/>
      <c r="S26" s="146"/>
      <c r="T26" s="145"/>
      <c r="U26" s="146"/>
      <c r="V26" s="145"/>
      <c r="X26" s="165"/>
      <c r="Y26" s="14" t="s">
        <v>295</v>
      </c>
      <c r="AB26" s="161">
        <v>4272000</v>
      </c>
      <c r="AD26" s="161">
        <v>9206000</v>
      </c>
      <c r="AF26" s="161">
        <v>5937000</v>
      </c>
      <c r="AH26" s="165"/>
      <c r="AL26" s="30"/>
      <c r="AN26" s="30"/>
    </row>
    <row r="27" spans="8:40" s="14" customFormat="1" ht="13.5" thickBot="1">
      <c r="H27" s="165"/>
      <c r="I27" s="139"/>
      <c r="J27" s="139" t="s">
        <v>278</v>
      </c>
      <c r="K27" s="144" t="s">
        <v>3</v>
      </c>
      <c r="L27" s="176">
        <v>2240000</v>
      </c>
      <c r="M27" s="144" t="s">
        <v>3</v>
      </c>
      <c r="N27" s="176">
        <v>8155000</v>
      </c>
      <c r="O27" s="144" t="s">
        <v>3</v>
      </c>
      <c r="P27" s="176">
        <v>1805000</v>
      </c>
      <c r="Q27" s="144" t="s">
        <v>3</v>
      </c>
      <c r="R27" s="176">
        <v>1259000</v>
      </c>
      <c r="S27" s="144" t="s">
        <v>3</v>
      </c>
      <c r="T27" s="176">
        <v>52000</v>
      </c>
      <c r="U27" s="144" t="s">
        <v>3</v>
      </c>
      <c r="V27" s="176">
        <f>L27+N27+P27+R27+T27</f>
        <v>13511000</v>
      </c>
      <c r="X27" s="165"/>
      <c r="AB27" s="30"/>
      <c r="AD27" s="30"/>
      <c r="AF27" s="30"/>
      <c r="AH27" s="165"/>
      <c r="AI27" s="14" t="s">
        <v>45</v>
      </c>
      <c r="AK27" s="14" t="s">
        <v>3</v>
      </c>
      <c r="AL27" s="179">
        <f>SUM(AL21:AL26)</f>
        <v>35863000</v>
      </c>
      <c r="AM27" s="14" t="s">
        <v>3</v>
      </c>
      <c r="AN27" s="179">
        <f>SUM(AN21:AN26)</f>
        <v>1854000</v>
      </c>
    </row>
    <row r="28" spans="8:40" s="14" customFormat="1" ht="14.25" thickBot="1" thickTop="1">
      <c r="H28" s="165"/>
      <c r="I28" s="139"/>
      <c r="J28" s="139"/>
      <c r="K28" s="148"/>
      <c r="L28" s="145"/>
      <c r="M28" s="146"/>
      <c r="N28" s="145"/>
      <c r="O28" s="146"/>
      <c r="P28" s="145"/>
      <c r="Q28" s="146"/>
      <c r="R28" s="145"/>
      <c r="S28" s="146"/>
      <c r="T28" s="145"/>
      <c r="U28" s="146"/>
      <c r="V28" s="145"/>
      <c r="W28" s="174"/>
      <c r="X28" s="177"/>
      <c r="Y28" s="14" t="s">
        <v>45</v>
      </c>
      <c r="AA28" s="14" t="s">
        <v>3</v>
      </c>
      <c r="AB28" s="179">
        <f>SUM(AB22:AB27)</f>
        <v>18996000</v>
      </c>
      <c r="AC28" s="14" t="s">
        <v>3</v>
      </c>
      <c r="AD28" s="179">
        <f>SUM(AD22:AD27)</f>
        <v>131329000</v>
      </c>
      <c r="AE28" s="14" t="s">
        <v>3</v>
      </c>
      <c r="AF28" s="179">
        <f>SUM(AF22:AF27)</f>
        <v>24273000</v>
      </c>
      <c r="AH28" s="165"/>
      <c r="AL28" s="30"/>
      <c r="AN28" s="30"/>
    </row>
    <row r="29" spans="8:34" s="14" customFormat="1" ht="13.5" thickTop="1">
      <c r="H29" s="165"/>
      <c r="I29" s="139" t="s">
        <v>280</v>
      </c>
      <c r="J29" s="144"/>
      <c r="K29" s="148"/>
      <c r="L29" s="145"/>
      <c r="M29" s="146"/>
      <c r="N29" s="145"/>
      <c r="O29" s="146"/>
      <c r="P29" s="145"/>
      <c r="Q29" s="146"/>
      <c r="R29" s="145"/>
      <c r="S29" s="146"/>
      <c r="T29" s="145"/>
      <c r="U29" s="146"/>
      <c r="V29" s="145"/>
      <c r="W29" s="174"/>
      <c r="X29" s="177"/>
      <c r="AB29" s="30"/>
      <c r="AD29" s="30"/>
      <c r="AF29" s="30"/>
      <c r="AH29" s="165"/>
    </row>
    <row r="30" spans="8:34" s="14" customFormat="1" ht="13.5" thickBot="1">
      <c r="H30" s="165"/>
      <c r="I30" s="144"/>
      <c r="J30" s="168" t="s">
        <v>278</v>
      </c>
      <c r="K30" s="144" t="s">
        <v>3</v>
      </c>
      <c r="L30" s="176">
        <f>L24-L27</f>
        <v>17208000</v>
      </c>
      <c r="M30" s="144" t="s">
        <v>3</v>
      </c>
      <c r="N30" s="176">
        <f>N24-N27</f>
        <v>129062000</v>
      </c>
      <c r="O30" s="144" t="s">
        <v>3</v>
      </c>
      <c r="P30" s="176">
        <f>P24-P27</f>
        <v>38483000</v>
      </c>
      <c r="Q30" s="144" t="s">
        <v>3</v>
      </c>
      <c r="R30" s="176">
        <f>R24-R27</f>
        <v>29211000</v>
      </c>
      <c r="S30" s="144" t="s">
        <v>3</v>
      </c>
      <c r="T30" s="176">
        <f>T24-T27</f>
        <v>1813000</v>
      </c>
      <c r="U30" s="144" t="s">
        <v>3</v>
      </c>
      <c r="V30" s="176">
        <f>L30+N30+P30+R30+T30</f>
        <v>215777000</v>
      </c>
      <c r="W30" s="174"/>
      <c r="X30" s="177"/>
      <c r="AB30" s="30"/>
      <c r="AD30" s="30"/>
      <c r="AF30" s="30"/>
      <c r="AH30" s="165"/>
    </row>
    <row r="31" spans="8:34" s="14" customFormat="1" ht="13.5" thickTop="1">
      <c r="H31" s="165"/>
      <c r="I31" s="150"/>
      <c r="J31" s="171"/>
      <c r="K31" s="170"/>
      <c r="L31" s="154"/>
      <c r="M31" s="169"/>
      <c r="N31" s="154"/>
      <c r="O31" s="169"/>
      <c r="P31" s="154"/>
      <c r="Q31" s="169"/>
      <c r="R31" s="154"/>
      <c r="S31" s="169"/>
      <c r="T31" s="154"/>
      <c r="U31" s="169"/>
      <c r="V31" s="154"/>
      <c r="W31" s="174"/>
      <c r="X31" s="177"/>
      <c r="AB31" s="30"/>
      <c r="AD31" s="30"/>
      <c r="AF31" s="30"/>
      <c r="AH31" s="165"/>
    </row>
    <row r="32" spans="8:34" s="14" customFormat="1" ht="12.75">
      <c r="H32" s="165"/>
      <c r="I32" s="150"/>
      <c r="J32" s="171"/>
      <c r="K32" s="170"/>
      <c r="L32" s="154"/>
      <c r="M32" s="169"/>
      <c r="N32" s="154"/>
      <c r="O32" s="169"/>
      <c r="P32" s="154"/>
      <c r="Q32" s="169"/>
      <c r="R32" s="154"/>
      <c r="S32" s="169"/>
      <c r="T32" s="154"/>
      <c r="U32" s="169"/>
      <c r="V32" s="154"/>
      <c r="X32" s="165"/>
      <c r="AB32" s="30"/>
      <c r="AD32" s="30"/>
      <c r="AF32" s="30"/>
      <c r="AH32" s="165"/>
    </row>
    <row r="33" spans="8:34" s="14" customFormat="1" ht="12.75">
      <c r="H33" s="165"/>
      <c r="I33" s="139"/>
      <c r="J33" s="139"/>
      <c r="K33" s="139"/>
      <c r="L33" s="140" t="s">
        <v>264</v>
      </c>
      <c r="M33" s="139"/>
      <c r="N33" s="140"/>
      <c r="O33" s="139"/>
      <c r="P33" s="140"/>
      <c r="Q33" s="139"/>
      <c r="R33" s="140" t="s">
        <v>266</v>
      </c>
      <c r="S33" s="139"/>
      <c r="T33" s="140"/>
      <c r="U33" s="139"/>
      <c r="V33" s="140"/>
      <c r="X33" s="165"/>
      <c r="AB33" s="30"/>
      <c r="AD33" s="30"/>
      <c r="AF33" s="30"/>
      <c r="AH33" s="165"/>
    </row>
    <row r="34" spans="8:34" s="14" customFormat="1" ht="12.75">
      <c r="H34" s="165"/>
      <c r="I34" s="139"/>
      <c r="J34" s="139"/>
      <c r="K34" s="139"/>
      <c r="L34" s="140" t="s">
        <v>265</v>
      </c>
      <c r="M34" s="139"/>
      <c r="N34" s="140" t="s">
        <v>266</v>
      </c>
      <c r="O34" s="139"/>
      <c r="P34" s="140" t="s">
        <v>268</v>
      </c>
      <c r="Q34" s="139"/>
      <c r="R34" s="140" t="s">
        <v>269</v>
      </c>
      <c r="S34" s="139"/>
      <c r="T34" s="140"/>
      <c r="U34" s="139"/>
      <c r="V34" s="140"/>
      <c r="X34" s="165"/>
      <c r="AB34" s="30"/>
      <c r="AD34" s="30"/>
      <c r="AF34" s="30"/>
      <c r="AH34" s="165"/>
    </row>
    <row r="35" spans="8:34" s="14" customFormat="1" ht="12.75">
      <c r="H35" s="165"/>
      <c r="I35" s="152" t="s">
        <v>240</v>
      </c>
      <c r="J35" s="152"/>
      <c r="K35" s="139"/>
      <c r="L35" s="141" t="s">
        <v>294</v>
      </c>
      <c r="M35" s="139"/>
      <c r="N35" s="141" t="s">
        <v>267</v>
      </c>
      <c r="O35" s="139"/>
      <c r="P35" s="141" t="s">
        <v>267</v>
      </c>
      <c r="Q35" s="139"/>
      <c r="R35" s="141" t="s">
        <v>270</v>
      </c>
      <c r="S35" s="139"/>
      <c r="T35" s="141" t="s">
        <v>255</v>
      </c>
      <c r="U35" s="139"/>
      <c r="V35" s="141" t="s">
        <v>45</v>
      </c>
      <c r="X35" s="165"/>
      <c r="AB35" s="30"/>
      <c r="AD35" s="30"/>
      <c r="AF35" s="30"/>
      <c r="AH35" s="165"/>
    </row>
    <row r="36" spans="8:34" s="14" customFormat="1" ht="12.75">
      <c r="H36" s="165"/>
      <c r="I36" s="157"/>
      <c r="J36" s="157"/>
      <c r="K36" s="139"/>
      <c r="L36" s="140"/>
      <c r="M36" s="139"/>
      <c r="N36" s="140"/>
      <c r="O36" s="139"/>
      <c r="P36" s="140"/>
      <c r="Q36" s="139"/>
      <c r="R36" s="140"/>
      <c r="S36" s="139"/>
      <c r="T36" s="140"/>
      <c r="U36" s="139"/>
      <c r="V36" s="140"/>
      <c r="X36" s="165"/>
      <c r="AB36" s="30"/>
      <c r="AD36" s="30"/>
      <c r="AF36" s="30"/>
      <c r="AH36" s="165"/>
    </row>
    <row r="37" spans="8:34" s="14" customFormat="1" ht="12.75">
      <c r="H37" s="165"/>
      <c r="I37" s="173" t="s">
        <v>263</v>
      </c>
      <c r="J37" s="173"/>
      <c r="K37" s="143"/>
      <c r="L37" s="139"/>
      <c r="M37" s="142"/>
      <c r="N37" s="139"/>
      <c r="O37" s="142"/>
      <c r="P37" s="139"/>
      <c r="Q37" s="142"/>
      <c r="R37" s="139"/>
      <c r="S37" s="142"/>
      <c r="T37" s="139"/>
      <c r="U37" s="142"/>
      <c r="V37" s="139"/>
      <c r="X37" s="165"/>
      <c r="AB37" s="30"/>
      <c r="AD37" s="30"/>
      <c r="AF37" s="30"/>
      <c r="AH37" s="165"/>
    </row>
    <row r="38" spans="8:34" s="14" customFormat="1" ht="12.75">
      <c r="H38" s="165"/>
      <c r="I38" s="173"/>
      <c r="J38" s="173"/>
      <c r="K38" s="143"/>
      <c r="L38" s="139"/>
      <c r="M38" s="142"/>
      <c r="N38" s="139"/>
      <c r="O38" s="142"/>
      <c r="P38" s="139"/>
      <c r="Q38" s="142"/>
      <c r="R38" s="139"/>
      <c r="S38" s="142"/>
      <c r="T38" s="139"/>
      <c r="U38" s="142"/>
      <c r="V38" s="139"/>
      <c r="X38" s="165"/>
      <c r="AB38" s="30"/>
      <c r="AD38" s="30"/>
      <c r="AF38" s="30"/>
      <c r="AH38" s="165"/>
    </row>
    <row r="39" spans="8:34" s="14" customFormat="1" ht="12.75">
      <c r="H39" s="165"/>
      <c r="I39" s="139" t="s">
        <v>271</v>
      </c>
      <c r="J39" s="139"/>
      <c r="K39" s="144" t="s">
        <v>3</v>
      </c>
      <c r="L39" s="145">
        <v>273000</v>
      </c>
      <c r="M39" s="144" t="s">
        <v>3</v>
      </c>
      <c r="N39" s="145">
        <v>2546000</v>
      </c>
      <c r="O39" s="144" t="s">
        <v>3</v>
      </c>
      <c r="P39" s="145">
        <v>432000</v>
      </c>
      <c r="Q39" s="144" t="s">
        <v>3</v>
      </c>
      <c r="R39" s="145">
        <v>455000</v>
      </c>
      <c r="S39" s="144" t="s">
        <v>3</v>
      </c>
      <c r="T39" s="145">
        <v>12000</v>
      </c>
      <c r="U39" s="144" t="s">
        <v>3</v>
      </c>
      <c r="V39" s="145">
        <f>L39+N39+P39+R39+T39</f>
        <v>3718000</v>
      </c>
      <c r="X39" s="165"/>
      <c r="AB39" s="30"/>
      <c r="AD39" s="30"/>
      <c r="AF39" s="30"/>
      <c r="AH39" s="165"/>
    </row>
    <row r="40" spans="8:34" s="14" customFormat="1" ht="12.75">
      <c r="H40" s="165"/>
      <c r="I40" s="139"/>
      <c r="J40" s="139" t="s">
        <v>272</v>
      </c>
      <c r="K40" s="144"/>
      <c r="L40" s="145">
        <v>-2000</v>
      </c>
      <c r="M40" s="144"/>
      <c r="N40" s="145">
        <v>-1969000</v>
      </c>
      <c r="O40" s="144"/>
      <c r="P40" s="145">
        <v>0</v>
      </c>
      <c r="Q40" s="144"/>
      <c r="R40" s="145">
        <v>-299000</v>
      </c>
      <c r="S40" s="144"/>
      <c r="T40" s="145">
        <v>0</v>
      </c>
      <c r="U40" s="144"/>
      <c r="V40" s="145">
        <f>L40+N40+P40+R40+T40</f>
        <v>-2270000</v>
      </c>
      <c r="X40" s="165"/>
      <c r="AB40" s="30"/>
      <c r="AD40" s="30"/>
      <c r="AF40" s="30"/>
      <c r="AH40" s="165"/>
    </row>
    <row r="41" spans="8:34" s="14" customFormat="1" ht="12.75">
      <c r="H41" s="165"/>
      <c r="I41" s="139"/>
      <c r="J41" s="139" t="s">
        <v>273</v>
      </c>
      <c r="K41" s="144"/>
      <c r="L41" s="145">
        <v>0</v>
      </c>
      <c r="M41" s="144"/>
      <c r="N41" s="145">
        <v>6000</v>
      </c>
      <c r="O41" s="144"/>
      <c r="P41" s="145">
        <v>21000</v>
      </c>
      <c r="Q41" s="144"/>
      <c r="R41" s="145">
        <v>1000</v>
      </c>
      <c r="S41" s="144"/>
      <c r="T41" s="145">
        <v>0</v>
      </c>
      <c r="U41" s="144"/>
      <c r="V41" s="145">
        <f>L41+N41+P41+R41+T41</f>
        <v>28000</v>
      </c>
      <c r="X41" s="165"/>
      <c r="AB41" s="30"/>
      <c r="AD41" s="30"/>
      <c r="AF41" s="30"/>
      <c r="AH41" s="165"/>
    </row>
    <row r="42" spans="8:34" s="14" customFormat="1" ht="12.75">
      <c r="H42" s="165"/>
      <c r="I42" s="139"/>
      <c r="J42" s="139" t="s">
        <v>274</v>
      </c>
      <c r="K42" s="144"/>
      <c r="L42" s="145">
        <v>55000</v>
      </c>
      <c r="M42" s="144"/>
      <c r="N42" s="145">
        <v>1481000</v>
      </c>
      <c r="O42" s="144"/>
      <c r="P42" s="145">
        <v>7000</v>
      </c>
      <c r="Q42" s="144"/>
      <c r="R42" s="145">
        <v>194000</v>
      </c>
      <c r="S42" s="144"/>
      <c r="T42" s="145">
        <v>3000</v>
      </c>
      <c r="U42" s="144"/>
      <c r="V42" s="145">
        <f>L42+N42+P42+R42+T42</f>
        <v>1740000</v>
      </c>
      <c r="X42" s="165"/>
      <c r="AB42" s="30"/>
      <c r="AD42" s="30"/>
      <c r="AF42" s="30"/>
      <c r="AH42" s="165"/>
    </row>
    <row r="43" spans="8:34" s="14" customFormat="1" ht="13.5" thickBot="1">
      <c r="H43" s="165"/>
      <c r="I43" s="139" t="s">
        <v>275</v>
      </c>
      <c r="J43" s="139"/>
      <c r="K43" s="144" t="s">
        <v>3</v>
      </c>
      <c r="L43" s="147">
        <f>SUM(L39:L42)</f>
        <v>326000</v>
      </c>
      <c r="M43" s="144" t="s">
        <v>3</v>
      </c>
      <c r="N43" s="147">
        <f>SUM(N39:N42)</f>
        <v>2064000</v>
      </c>
      <c r="O43" s="144" t="s">
        <v>3</v>
      </c>
      <c r="P43" s="147">
        <f>SUM(P39:P42)</f>
        <v>460000</v>
      </c>
      <c r="Q43" s="144" t="s">
        <v>3</v>
      </c>
      <c r="R43" s="147">
        <f>SUM(R39:R42)</f>
        <v>351000</v>
      </c>
      <c r="S43" s="144" t="s">
        <v>3</v>
      </c>
      <c r="T43" s="147">
        <f>SUM(T39:T42)</f>
        <v>15000</v>
      </c>
      <c r="U43" s="144" t="s">
        <v>3</v>
      </c>
      <c r="V43" s="147">
        <f>SUM(V39:V42)</f>
        <v>3216000</v>
      </c>
      <c r="X43" s="165"/>
      <c r="AB43" s="30"/>
      <c r="AD43" s="30"/>
      <c r="AF43" s="30"/>
      <c r="AH43" s="165"/>
    </row>
    <row r="44" spans="8:34" s="14" customFormat="1" ht="13.5" thickTop="1">
      <c r="H44" s="165"/>
      <c r="I44" s="139"/>
      <c r="J44" s="139"/>
      <c r="K44" s="144"/>
      <c r="L44" s="145"/>
      <c r="M44" s="144"/>
      <c r="N44" s="145"/>
      <c r="O44" s="144"/>
      <c r="P44" s="145"/>
      <c r="Q44" s="144"/>
      <c r="R44" s="145"/>
      <c r="S44" s="144"/>
      <c r="T44" s="145"/>
      <c r="U44" s="144"/>
      <c r="V44" s="145"/>
      <c r="X44" s="165"/>
      <c r="AB44" s="30"/>
      <c r="AD44" s="30"/>
      <c r="AF44" s="30"/>
      <c r="AH44" s="165"/>
    </row>
    <row r="45" spans="8:34" s="14" customFormat="1" ht="12.75">
      <c r="H45" s="165"/>
      <c r="I45" s="139" t="s">
        <v>277</v>
      </c>
      <c r="J45" s="139"/>
      <c r="K45"/>
      <c r="L45"/>
      <c r="M45"/>
      <c r="N45"/>
      <c r="O45"/>
      <c r="P45"/>
      <c r="Q45"/>
      <c r="R45"/>
      <c r="S45"/>
      <c r="T45"/>
      <c r="U45"/>
      <c r="V45"/>
      <c r="X45" s="165"/>
      <c r="AB45" s="30"/>
      <c r="AD45" s="30"/>
      <c r="AF45" s="30"/>
      <c r="AH45" s="165"/>
    </row>
    <row r="46" spans="8:34" s="14" customFormat="1" ht="13.5" thickBot="1">
      <c r="H46" s="165"/>
      <c r="I46" s="139"/>
      <c r="J46" s="139" t="s">
        <v>278</v>
      </c>
      <c r="K46" s="144" t="s">
        <v>3</v>
      </c>
      <c r="L46" s="176">
        <v>100000</v>
      </c>
      <c r="M46" s="144" t="s">
        <v>3</v>
      </c>
      <c r="N46" s="176">
        <v>81000</v>
      </c>
      <c r="O46" s="144" t="s">
        <v>3</v>
      </c>
      <c r="P46" s="176">
        <v>46000</v>
      </c>
      <c r="Q46" s="144" t="s">
        <v>3</v>
      </c>
      <c r="R46" s="176">
        <v>1000</v>
      </c>
      <c r="S46" s="144" t="s">
        <v>3</v>
      </c>
      <c r="T46" s="176">
        <v>0</v>
      </c>
      <c r="U46" s="144" t="s">
        <v>3</v>
      </c>
      <c r="V46" s="176">
        <f>L46+N46+P46+R46+T46</f>
        <v>228000</v>
      </c>
      <c r="X46" s="165"/>
      <c r="AB46" s="30"/>
      <c r="AD46" s="30"/>
      <c r="AF46" s="30"/>
      <c r="AH46" s="165"/>
    </row>
    <row r="47" spans="8:34" s="14" customFormat="1" ht="13.5" thickTop="1">
      <c r="H47" s="165"/>
      <c r="I47" s="139"/>
      <c r="J47" s="139"/>
      <c r="K47" s="144"/>
      <c r="L47" s="154"/>
      <c r="M47" s="144"/>
      <c r="N47" s="154"/>
      <c r="O47" s="144"/>
      <c r="P47" s="154"/>
      <c r="Q47" s="144"/>
      <c r="R47" s="154"/>
      <c r="S47" s="144"/>
      <c r="T47" s="154"/>
      <c r="U47" s="144"/>
      <c r="V47" s="154"/>
      <c r="X47" s="165"/>
      <c r="AB47" s="30"/>
      <c r="AD47" s="30"/>
      <c r="AF47" s="30"/>
      <c r="AH47" s="165"/>
    </row>
    <row r="48" spans="8:34" s="14" customFormat="1" ht="12.75">
      <c r="H48" s="165"/>
      <c r="I48" s="139" t="s">
        <v>279</v>
      </c>
      <c r="J48" s="139"/>
      <c r="K48" s="144"/>
      <c r="L48" s="145"/>
      <c r="M48" s="144"/>
      <c r="N48" s="145"/>
      <c r="O48" s="144"/>
      <c r="P48" s="145"/>
      <c r="Q48" s="144"/>
      <c r="R48" s="145"/>
      <c r="S48" s="144"/>
      <c r="T48" s="145"/>
      <c r="U48" s="144"/>
      <c r="V48" s="145"/>
      <c r="X48" s="165"/>
      <c r="AB48" s="30"/>
      <c r="AD48" s="30"/>
      <c r="AF48" s="30"/>
      <c r="AH48" s="165"/>
    </row>
    <row r="49" spans="8:34" s="14" customFormat="1" ht="13.5" thickBot="1">
      <c r="H49" s="165"/>
      <c r="I49" s="139"/>
      <c r="J49" s="139" t="s">
        <v>278</v>
      </c>
      <c r="K49" s="144" t="s">
        <v>3</v>
      </c>
      <c r="L49" s="176">
        <f>L43-L46</f>
        <v>226000</v>
      </c>
      <c r="M49" s="144" t="s">
        <v>3</v>
      </c>
      <c r="N49" s="176">
        <f>N43-N46</f>
        <v>1983000</v>
      </c>
      <c r="O49" s="144" t="s">
        <v>3</v>
      </c>
      <c r="P49" s="176">
        <f>P43-P46</f>
        <v>414000</v>
      </c>
      <c r="Q49" s="144" t="s">
        <v>3</v>
      </c>
      <c r="R49" s="176">
        <f>R43-R46</f>
        <v>350000</v>
      </c>
      <c r="S49" s="144" t="s">
        <v>3</v>
      </c>
      <c r="T49" s="176">
        <f>T43-T46</f>
        <v>15000</v>
      </c>
      <c r="U49" s="144" t="s">
        <v>3</v>
      </c>
      <c r="V49" s="176">
        <f>L49+N49+P49+R49+T49</f>
        <v>2988000</v>
      </c>
      <c r="X49" s="165"/>
      <c r="AB49" s="30"/>
      <c r="AD49" s="30"/>
      <c r="AF49" s="30"/>
      <c r="AH49" s="165"/>
    </row>
    <row r="50" spans="8:34" s="14" customFormat="1" ht="13.5" thickTop="1">
      <c r="H50" s="165"/>
      <c r="I50" s="139"/>
      <c r="J50" s="139"/>
      <c r="K50" s="146"/>
      <c r="L50" s="145"/>
      <c r="M50" s="146"/>
      <c r="N50" s="145"/>
      <c r="O50" s="146"/>
      <c r="P50" s="145"/>
      <c r="Q50" s="146"/>
      <c r="R50" s="145"/>
      <c r="S50" s="146"/>
      <c r="T50" s="145"/>
      <c r="U50" s="146"/>
      <c r="V50" s="145"/>
      <c r="X50" s="165"/>
      <c r="AB50" s="30"/>
      <c r="AD50" s="30"/>
      <c r="AF50" s="30"/>
      <c r="AH50" s="165"/>
    </row>
    <row r="51" spans="8:34" s="14" customFormat="1" ht="12.75">
      <c r="H51" s="165"/>
      <c r="I51" s="175" t="s">
        <v>276</v>
      </c>
      <c r="J51" s="139"/>
      <c r="K51" s="146"/>
      <c r="L51" s="145"/>
      <c r="M51" s="146"/>
      <c r="N51" s="145"/>
      <c r="O51" s="146"/>
      <c r="P51" s="145"/>
      <c r="Q51" s="146"/>
      <c r="R51" s="145"/>
      <c r="S51" s="146"/>
      <c r="T51" s="145"/>
      <c r="U51" s="146"/>
      <c r="V51" s="145"/>
      <c r="X51" s="165"/>
      <c r="AB51" s="30"/>
      <c r="AD51" s="30"/>
      <c r="AF51" s="30"/>
      <c r="AH51" s="165"/>
    </row>
    <row r="52" spans="8:34" s="14" customFormat="1" ht="12.75">
      <c r="H52" s="165"/>
      <c r="I52" s="139"/>
      <c r="J52" s="139"/>
      <c r="K52" s="146"/>
      <c r="L52" s="145"/>
      <c r="M52" s="146"/>
      <c r="N52" s="145"/>
      <c r="O52" s="146"/>
      <c r="P52" s="145"/>
      <c r="Q52" s="146"/>
      <c r="R52" s="145"/>
      <c r="S52" s="146"/>
      <c r="T52" s="145"/>
      <c r="U52" s="146"/>
      <c r="V52" s="145"/>
      <c r="X52" s="165"/>
      <c r="AB52" s="30"/>
      <c r="AD52" s="30"/>
      <c r="AF52" s="30"/>
      <c r="AH52" s="165"/>
    </row>
    <row r="53" spans="8:34" s="14" customFormat="1" ht="13.5" thickBot="1">
      <c r="H53" s="165"/>
      <c r="I53" s="139" t="s">
        <v>275</v>
      </c>
      <c r="J53" s="139"/>
      <c r="K53" s="144" t="s">
        <v>3</v>
      </c>
      <c r="L53" s="176">
        <v>18996000</v>
      </c>
      <c r="M53" s="144" t="s">
        <v>3</v>
      </c>
      <c r="N53" s="176">
        <v>131329000</v>
      </c>
      <c r="O53" s="144" t="s">
        <v>3</v>
      </c>
      <c r="P53" s="176">
        <v>35863000</v>
      </c>
      <c r="Q53" s="144" t="s">
        <v>3</v>
      </c>
      <c r="R53" s="176">
        <v>24273000</v>
      </c>
      <c r="S53" s="144" t="s">
        <v>3</v>
      </c>
      <c r="T53" s="176">
        <v>1854000</v>
      </c>
      <c r="U53" s="144" t="s">
        <v>3</v>
      </c>
      <c r="V53" s="176">
        <f>L53+N53+P53+R53+T53</f>
        <v>212315000</v>
      </c>
      <c r="X53" s="165"/>
      <c r="AB53" s="30"/>
      <c r="AD53" s="30"/>
      <c r="AF53" s="30"/>
      <c r="AH53" s="165"/>
    </row>
    <row r="54" spans="8:34" s="14" customFormat="1" ht="13.5" thickTop="1">
      <c r="H54" s="165"/>
      <c r="I54" s="139"/>
      <c r="J54" s="139"/>
      <c r="K54" s="146"/>
      <c r="L54" s="145"/>
      <c r="M54" s="146"/>
      <c r="N54" s="145"/>
      <c r="O54" s="146"/>
      <c r="P54" s="145"/>
      <c r="Q54" s="146"/>
      <c r="R54" s="145"/>
      <c r="S54" s="146"/>
      <c r="T54" s="145"/>
      <c r="U54" s="146"/>
      <c r="V54" s="145"/>
      <c r="X54" s="165"/>
      <c r="AB54" s="30"/>
      <c r="AD54" s="30"/>
      <c r="AF54" s="30"/>
      <c r="AH54" s="165"/>
    </row>
    <row r="55" spans="8:34" s="14" customFormat="1" ht="12.75">
      <c r="H55" s="165"/>
      <c r="I55" s="139" t="s">
        <v>277</v>
      </c>
      <c r="J55" s="139"/>
      <c r="K55" s="146"/>
      <c r="L55" s="145"/>
      <c r="M55" s="146"/>
      <c r="N55" s="145"/>
      <c r="O55" s="146"/>
      <c r="P55" s="145"/>
      <c r="Q55" s="146"/>
      <c r="R55" s="145"/>
      <c r="S55" s="146"/>
      <c r="T55" s="145"/>
      <c r="U55" s="146"/>
      <c r="V55" s="145"/>
      <c r="X55" s="165"/>
      <c r="AB55" s="30"/>
      <c r="AD55" s="30"/>
      <c r="AF55" s="30"/>
      <c r="AH55" s="165"/>
    </row>
    <row r="56" spans="8:34" s="14" customFormat="1" ht="13.5" thickBot="1">
      <c r="H56" s="165"/>
      <c r="I56" s="139"/>
      <c r="J56" s="139" t="s">
        <v>278</v>
      </c>
      <c r="K56" s="144" t="s">
        <v>3</v>
      </c>
      <c r="L56" s="176">
        <v>4281000</v>
      </c>
      <c r="M56" s="144" t="s">
        <v>3</v>
      </c>
      <c r="N56" s="176">
        <v>9906000</v>
      </c>
      <c r="O56" s="144" t="s">
        <v>3</v>
      </c>
      <c r="P56" s="176">
        <v>2141000</v>
      </c>
      <c r="Q56" s="144" t="s">
        <v>3</v>
      </c>
      <c r="R56" s="176">
        <v>5195000</v>
      </c>
      <c r="S56" s="144" t="s">
        <v>3</v>
      </c>
      <c r="T56" s="176">
        <v>17000</v>
      </c>
      <c r="U56" s="144" t="s">
        <v>3</v>
      </c>
      <c r="V56" s="176">
        <f>L56+N56+P56+R56+T56</f>
        <v>21540000</v>
      </c>
      <c r="X56" s="165"/>
      <c r="AB56" s="30"/>
      <c r="AD56" s="30"/>
      <c r="AF56" s="30"/>
      <c r="AH56" s="165"/>
    </row>
    <row r="57" spans="8:34" s="14" customFormat="1" ht="13.5" thickTop="1">
      <c r="H57" s="165"/>
      <c r="I57" s="139"/>
      <c r="J57" s="139"/>
      <c r="K57" s="144"/>
      <c r="L57" s="154"/>
      <c r="M57" s="144"/>
      <c r="N57" s="154"/>
      <c r="O57" s="144"/>
      <c r="P57" s="154"/>
      <c r="Q57" s="144"/>
      <c r="R57" s="154"/>
      <c r="S57" s="144"/>
      <c r="T57" s="154"/>
      <c r="U57" s="144"/>
      <c r="V57" s="154"/>
      <c r="X57" s="165"/>
      <c r="AB57" s="30"/>
      <c r="AD57" s="30"/>
      <c r="AF57" s="30"/>
      <c r="AH57" s="165"/>
    </row>
    <row r="58" spans="8:34" s="14" customFormat="1" ht="12.75">
      <c r="H58" s="165"/>
      <c r="I58" s="139" t="s">
        <v>279</v>
      </c>
      <c r="J58" s="144"/>
      <c r="K58" s="148"/>
      <c r="L58" s="145"/>
      <c r="M58" s="146"/>
      <c r="N58" s="145"/>
      <c r="O58" s="146"/>
      <c r="P58" s="145"/>
      <c r="Q58" s="146"/>
      <c r="R58" s="145"/>
      <c r="S58" s="146"/>
      <c r="T58" s="145"/>
      <c r="U58" s="146"/>
      <c r="V58" s="145"/>
      <c r="W58"/>
      <c r="X58" s="165"/>
      <c r="AB58" s="30"/>
      <c r="AD58" s="30"/>
      <c r="AF58" s="30"/>
      <c r="AH58" s="165"/>
    </row>
    <row r="59" spans="1:34" s="14" customFormat="1" ht="13.5" thickBot="1">
      <c r="A59"/>
      <c r="G59"/>
      <c r="H59" s="156"/>
      <c r="I59" s="144"/>
      <c r="J59" s="168" t="s">
        <v>278</v>
      </c>
      <c r="K59" s="144" t="s">
        <v>3</v>
      </c>
      <c r="L59" s="176">
        <f>L53-L56</f>
        <v>14715000</v>
      </c>
      <c r="M59" s="144" t="s">
        <v>3</v>
      </c>
      <c r="N59" s="176">
        <f>N53-N56</f>
        <v>121423000</v>
      </c>
      <c r="O59" s="144" t="s">
        <v>3</v>
      </c>
      <c r="P59" s="176">
        <f>P53-P56</f>
        <v>33722000</v>
      </c>
      <c r="Q59" s="144" t="s">
        <v>3</v>
      </c>
      <c r="R59" s="176">
        <f>R53-R56</f>
        <v>19078000</v>
      </c>
      <c r="S59" s="144" t="s">
        <v>3</v>
      </c>
      <c r="T59" s="176">
        <f>T53-T56</f>
        <v>1837000</v>
      </c>
      <c r="U59" s="144" t="s">
        <v>3</v>
      </c>
      <c r="V59" s="176">
        <f>L59+N59+P59+R59+T59</f>
        <v>190775000</v>
      </c>
      <c r="W59"/>
      <c r="X59" s="156"/>
      <c r="AB59" s="30"/>
      <c r="AD59" s="30"/>
      <c r="AF59" s="30"/>
      <c r="AH59" s="165"/>
    </row>
    <row r="60" spans="1:34" s="14" customFormat="1" ht="13.5" thickTop="1">
      <c r="A60"/>
      <c r="G60"/>
      <c r="H60" s="156"/>
      <c r="K60" s="170"/>
      <c r="L60" s="154"/>
      <c r="M60" s="169"/>
      <c r="N60" s="154"/>
      <c r="O60" s="169"/>
      <c r="P60" s="154"/>
      <c r="Q60" s="169"/>
      <c r="R60" s="154"/>
      <c r="S60" s="169"/>
      <c r="T60" s="154"/>
      <c r="U60" s="169"/>
      <c r="V60" s="154"/>
      <c r="W60"/>
      <c r="X60" s="156"/>
      <c r="AB60" s="30"/>
      <c r="AD60" s="30"/>
      <c r="AF60" s="30"/>
      <c r="AH60" s="165"/>
    </row>
    <row r="61" spans="1:34" s="14" customFormat="1" ht="12.75">
      <c r="A61"/>
      <c r="G61"/>
      <c r="H61" s="156"/>
      <c r="W61"/>
      <c r="X61" s="156"/>
      <c r="AB61" s="30"/>
      <c r="AD61" s="30"/>
      <c r="AF61" s="30"/>
      <c r="AH61" s="165"/>
    </row>
    <row r="62" spans="1:34" s="14" customFormat="1" ht="12.75">
      <c r="A62"/>
      <c r="G62"/>
      <c r="H62" s="156"/>
      <c r="W62"/>
      <c r="X62" s="156"/>
      <c r="AB62" s="30"/>
      <c r="AD62" s="30"/>
      <c r="AF62" s="30"/>
      <c r="AH62" s="165"/>
    </row>
    <row r="63" spans="1:34" s="14" customFormat="1" ht="12.75">
      <c r="A63"/>
      <c r="G63"/>
      <c r="H63" s="156"/>
      <c r="W63"/>
      <c r="X63" s="156"/>
      <c r="AB63" s="30"/>
      <c r="AD63" s="30"/>
      <c r="AF63" s="30"/>
      <c r="AH63" s="165"/>
    </row>
    <row r="64" spans="1:34" s="14" customFormat="1" ht="12.75">
      <c r="A64"/>
      <c r="G64"/>
      <c r="H64" s="156"/>
      <c r="W64"/>
      <c r="X64" s="156"/>
      <c r="AB64" s="30"/>
      <c r="AD64" s="30"/>
      <c r="AF64" s="30"/>
      <c r="AH64" s="165"/>
    </row>
    <row r="65" spans="1:34" s="14" customFormat="1" ht="12.75">
      <c r="A65"/>
      <c r="G65"/>
      <c r="H65" s="156"/>
      <c r="W65"/>
      <c r="X65" s="156"/>
      <c r="AB65" s="30"/>
      <c r="AD65" s="30"/>
      <c r="AF65" s="30"/>
      <c r="AH65" s="165"/>
    </row>
    <row r="66" spans="1:34" s="14" customFormat="1" ht="12.75">
      <c r="A66"/>
      <c r="G66"/>
      <c r="H66" s="156"/>
      <c r="W66"/>
      <c r="X66" s="156"/>
      <c r="AB66" s="178"/>
      <c r="AD66" s="178"/>
      <c r="AF66" s="178"/>
      <c r="AH66" s="165"/>
    </row>
    <row r="67" spans="1:34" s="14" customFormat="1" ht="12.75">
      <c r="A67"/>
      <c r="G67"/>
      <c r="H67" s="156"/>
      <c r="W67"/>
      <c r="X67" s="156"/>
      <c r="AB67" s="178"/>
      <c r="AD67" s="178"/>
      <c r="AF67" s="178"/>
      <c r="AH67" s="165"/>
    </row>
    <row r="68" spans="1:34" s="14" customFormat="1" ht="12.75">
      <c r="A68"/>
      <c r="G68"/>
      <c r="H68" s="156"/>
      <c r="W68"/>
      <c r="X68" s="156"/>
      <c r="AB68" s="178"/>
      <c r="AD68" s="178"/>
      <c r="AF68" s="178"/>
      <c r="AH68" s="165"/>
    </row>
    <row r="69" spans="1:34" s="14" customFormat="1" ht="12.75">
      <c r="A69"/>
      <c r="G69"/>
      <c r="H69" s="156"/>
      <c r="W69"/>
      <c r="X69" s="156"/>
      <c r="AB69" s="178"/>
      <c r="AD69" s="178"/>
      <c r="AF69" s="178"/>
      <c r="AH69" s="165"/>
    </row>
    <row r="70" spans="1:34" s="14" customFormat="1" ht="12.75">
      <c r="A70"/>
      <c r="G70"/>
      <c r="H70" s="156"/>
      <c r="W70"/>
      <c r="X70" s="156"/>
      <c r="AB70" s="178"/>
      <c r="AD70" s="178"/>
      <c r="AF70" s="178"/>
      <c r="AH70" s="165"/>
    </row>
    <row r="71" spans="1:40" s="14" customFormat="1" ht="12.75">
      <c r="A71"/>
      <c r="G71"/>
      <c r="H71" s="156"/>
      <c r="W71"/>
      <c r="X71" s="156"/>
      <c r="AH71" s="165"/>
      <c r="AI71"/>
      <c r="AJ71"/>
      <c r="AK71"/>
      <c r="AL71"/>
      <c r="AM71"/>
      <c r="AN71"/>
    </row>
    <row r="72" spans="1:40" s="14" customFormat="1" ht="12.75">
      <c r="A72"/>
      <c r="G72"/>
      <c r="H72" s="156"/>
      <c r="W72"/>
      <c r="X72" s="156"/>
      <c r="Y72"/>
      <c r="Z72"/>
      <c r="AA72"/>
      <c r="AB72"/>
      <c r="AC72"/>
      <c r="AD72"/>
      <c r="AE72"/>
      <c r="AF72"/>
      <c r="AG72"/>
      <c r="AH72" s="156"/>
      <c r="AI72"/>
      <c r="AJ72"/>
      <c r="AK72"/>
      <c r="AL72"/>
      <c r="AM72"/>
      <c r="AN72"/>
    </row>
    <row r="73" spans="9:22" ht="12.75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1:22" ht="12.7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3:GT66"/>
  <sheetViews>
    <sheetView showGridLines="0" zoomScalePageLayoutView="0" workbookViewId="0" topLeftCell="AC10">
      <selection activeCell="AQ31" sqref="AQ31"/>
    </sheetView>
  </sheetViews>
  <sheetFormatPr defaultColWidth="9.140625" defaultRowHeight="12.75"/>
  <cols>
    <col min="1" max="1" width="2.8515625" style="0" customWidth="1"/>
    <col min="2" max="2" width="27.421875" style="0" customWidth="1"/>
    <col min="3" max="3" width="2.8515625" style="0" customWidth="1"/>
    <col min="4" max="4" width="12.421875" style="0" bestFit="1" customWidth="1"/>
    <col min="5" max="5" width="2.8515625" style="0" customWidth="1"/>
    <col min="6" max="6" width="12.8515625" style="0" bestFit="1" customWidth="1"/>
    <col min="7" max="7" width="2.8515625" style="0" customWidth="1"/>
    <col min="8" max="8" width="11.8515625" style="0" bestFit="1" customWidth="1"/>
    <col min="9" max="9" width="2.8515625" style="0" customWidth="1"/>
    <col min="10" max="10" width="11.8515625" style="0" bestFit="1" customWidth="1"/>
    <col min="11" max="11" width="2.8515625" style="0" customWidth="1"/>
    <col min="12" max="12" width="10.8515625" style="0" bestFit="1" customWidth="1"/>
    <col min="13" max="13" width="2.8515625" style="0" customWidth="1"/>
    <col min="14" max="14" width="2.8515625" style="156" customWidth="1"/>
    <col min="15" max="15" width="2.8515625" style="0" customWidth="1"/>
    <col min="16" max="16" width="27.8515625" style="0" customWidth="1"/>
    <col min="17" max="17" width="2.8515625" style="0" customWidth="1"/>
    <col min="18" max="18" width="11.8515625" style="0" bestFit="1" customWidth="1"/>
    <col min="19" max="19" width="2.8515625" style="0" customWidth="1"/>
    <col min="20" max="20" width="10.8515625" style="0" bestFit="1" customWidth="1"/>
    <col min="21" max="21" width="2.8515625" style="0" customWidth="1"/>
    <col min="22" max="22" width="10.8515625" style="0" bestFit="1" customWidth="1"/>
    <col min="23" max="23" width="2.8515625" style="0" customWidth="1"/>
    <col min="24" max="24" width="10.8515625" style="0" bestFit="1" customWidth="1"/>
    <col min="25" max="25" width="2.8515625" style="0" customWidth="1"/>
    <col min="26" max="26" width="12.8515625" style="0" bestFit="1" customWidth="1"/>
    <col min="27" max="27" width="2.8515625" style="0" customWidth="1"/>
    <col min="28" max="28" width="12.8515625" style="0" bestFit="1" customWidth="1"/>
    <col min="29" max="29" width="2.8515625" style="0" customWidth="1"/>
    <col min="30" max="30" width="10.140625" style="0" bestFit="1" customWidth="1"/>
    <col min="31" max="31" width="2.8515625" style="0" customWidth="1"/>
    <col min="32" max="32" width="2.8515625" style="156" customWidth="1"/>
    <col min="33" max="34" width="2.8515625" style="14" customWidth="1"/>
    <col min="35" max="35" width="35.7109375" style="14" customWidth="1"/>
    <col min="36" max="36" width="2.8515625" style="14" customWidth="1"/>
    <col min="37" max="37" width="11.8515625" style="14" bestFit="1" customWidth="1"/>
    <col min="38" max="38" width="2.8515625" style="14" customWidth="1"/>
    <col min="39" max="39" width="11.8515625" style="14" bestFit="1" customWidth="1"/>
    <col min="40" max="40" width="2.8515625" style="14" customWidth="1"/>
    <col min="41" max="41" width="2.8515625" style="165" customWidth="1"/>
    <col min="42" max="42" width="2.8515625" style="14" customWidth="1"/>
    <col min="43" max="43" width="23.140625" style="14" customWidth="1"/>
    <col min="44" max="44" width="2.8515625" style="14" customWidth="1"/>
    <col min="45" max="45" width="10.28125" style="14" bestFit="1" customWidth="1"/>
    <col min="46" max="46" width="2.8515625" style="14" customWidth="1"/>
    <col min="47" max="47" width="11.57421875" style="14" bestFit="1" customWidth="1"/>
    <col min="48" max="48" width="2.8515625" style="14" customWidth="1"/>
    <col min="49" max="49" width="11.57421875" style="14" bestFit="1" customWidth="1"/>
    <col min="50" max="202" width="9.140625" style="14" customWidth="1"/>
  </cols>
  <sheetData>
    <row r="3" spans="1:47" ht="12.75">
      <c r="A3" s="163" t="s">
        <v>285</v>
      </c>
      <c r="B3" s="163"/>
      <c r="C3" s="163"/>
      <c r="D3" s="163"/>
      <c r="E3" s="167"/>
      <c r="F3" s="167"/>
      <c r="G3" s="167"/>
      <c r="H3" s="14"/>
      <c r="I3" s="14"/>
      <c r="J3" s="14"/>
      <c r="K3" s="174"/>
      <c r="L3" s="14"/>
      <c r="O3" s="163" t="s">
        <v>315</v>
      </c>
      <c r="P3" s="162"/>
      <c r="Q3" s="162"/>
      <c r="R3" s="162"/>
      <c r="S3" s="162"/>
      <c r="AG3" s="163" t="s">
        <v>316</v>
      </c>
      <c r="AH3" s="163"/>
      <c r="AI3" s="167"/>
      <c r="AJ3" s="167"/>
      <c r="AK3" s="167"/>
      <c r="AP3" s="163" t="s">
        <v>329</v>
      </c>
      <c r="AQ3" s="167"/>
      <c r="AR3" s="167"/>
      <c r="AS3" s="167"/>
      <c r="AT3" s="167"/>
      <c r="AU3" s="167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39" ht="12.75">
      <c r="A5" s="139"/>
      <c r="B5" s="139"/>
      <c r="C5" s="139"/>
      <c r="D5" s="140"/>
      <c r="E5" s="139"/>
      <c r="F5" s="140" t="s">
        <v>296</v>
      </c>
      <c r="G5" s="139"/>
      <c r="H5" s="140"/>
      <c r="I5" s="139"/>
      <c r="J5" s="140" t="s">
        <v>300</v>
      </c>
      <c r="K5" s="139"/>
      <c r="L5" s="140" t="s">
        <v>64</v>
      </c>
      <c r="AD5" s="140" t="s">
        <v>311</v>
      </c>
      <c r="AK5" s="55" t="s">
        <v>318</v>
      </c>
      <c r="AL5" s="55"/>
      <c r="AM5" s="55" t="s">
        <v>318</v>
      </c>
    </row>
    <row r="6" spans="1:49" ht="12.75">
      <c r="A6" s="139"/>
      <c r="B6" s="139"/>
      <c r="C6" s="139"/>
      <c r="D6" s="140" t="s">
        <v>292</v>
      </c>
      <c r="E6" s="139"/>
      <c r="F6" s="140" t="s">
        <v>297</v>
      </c>
      <c r="G6" s="139"/>
      <c r="H6" s="140" t="s">
        <v>298</v>
      </c>
      <c r="I6" s="139"/>
      <c r="J6" s="140" t="s">
        <v>292</v>
      </c>
      <c r="K6" s="139"/>
      <c r="L6" s="140" t="s">
        <v>301</v>
      </c>
      <c r="O6" s="139"/>
      <c r="P6" s="139"/>
      <c r="Q6" s="139"/>
      <c r="R6" s="140" t="s">
        <v>303</v>
      </c>
      <c r="S6" s="139"/>
      <c r="T6" s="140" t="s">
        <v>306</v>
      </c>
      <c r="U6" s="139"/>
      <c r="V6" s="140"/>
      <c r="W6" s="139"/>
      <c r="X6" s="140"/>
      <c r="Y6" s="139"/>
      <c r="Z6" s="140"/>
      <c r="AA6" s="139"/>
      <c r="AB6" s="140"/>
      <c r="AC6" s="139"/>
      <c r="AD6" s="140" t="s">
        <v>312</v>
      </c>
      <c r="AJ6" s="157"/>
      <c r="AK6" s="57" t="s">
        <v>319</v>
      </c>
      <c r="AL6" s="185"/>
      <c r="AM6" s="57" t="s">
        <v>328</v>
      </c>
      <c r="AS6" s="55"/>
      <c r="AT6" s="55"/>
      <c r="AU6" s="55" t="s">
        <v>333</v>
      </c>
      <c r="AV6" s="55"/>
      <c r="AW6" s="55" t="s">
        <v>335</v>
      </c>
    </row>
    <row r="7" spans="1:49" ht="12.75">
      <c r="A7" s="152" t="s">
        <v>232</v>
      </c>
      <c r="B7" s="152"/>
      <c r="C7" s="139"/>
      <c r="D7" s="141" t="s">
        <v>293</v>
      </c>
      <c r="E7" s="139"/>
      <c r="F7" s="141" t="s">
        <v>113</v>
      </c>
      <c r="G7" s="139"/>
      <c r="H7" s="141" t="s">
        <v>299</v>
      </c>
      <c r="I7" s="139"/>
      <c r="J7" s="141" t="s">
        <v>293</v>
      </c>
      <c r="K7" s="139"/>
      <c r="L7" s="141" t="s">
        <v>302</v>
      </c>
      <c r="O7" s="139"/>
      <c r="P7" s="139"/>
      <c r="Q7" s="139"/>
      <c r="R7" s="140" t="s">
        <v>304</v>
      </c>
      <c r="S7" s="139"/>
      <c r="T7" s="140" t="s">
        <v>304</v>
      </c>
      <c r="U7" s="139"/>
      <c r="V7" s="140" t="s">
        <v>307</v>
      </c>
      <c r="W7" s="139"/>
      <c r="X7" s="140" t="s">
        <v>309</v>
      </c>
      <c r="Y7" s="139"/>
      <c r="Z7" s="140"/>
      <c r="AA7" s="139"/>
      <c r="AB7" s="140"/>
      <c r="AC7" s="139"/>
      <c r="AD7" s="140" t="s">
        <v>313</v>
      </c>
      <c r="AK7" s="55"/>
      <c r="AP7" s="139"/>
      <c r="AQ7" s="139"/>
      <c r="AR7" s="139"/>
      <c r="AS7" s="140"/>
      <c r="AT7" s="186"/>
      <c r="AU7" s="140" t="s">
        <v>334</v>
      </c>
      <c r="AV7" s="186"/>
      <c r="AW7" s="140" t="s">
        <v>334</v>
      </c>
    </row>
    <row r="8" spans="1:49" ht="12.75">
      <c r="A8" s="157"/>
      <c r="B8" s="157"/>
      <c r="C8" s="139"/>
      <c r="D8" s="140"/>
      <c r="E8" s="139"/>
      <c r="F8" s="140"/>
      <c r="G8" s="139"/>
      <c r="H8" s="140"/>
      <c r="I8" s="139"/>
      <c r="J8" s="140"/>
      <c r="K8" s="139"/>
      <c r="L8" s="140"/>
      <c r="O8" s="152" t="s">
        <v>232</v>
      </c>
      <c r="P8" s="152"/>
      <c r="Q8" s="139"/>
      <c r="R8" s="141" t="s">
        <v>305</v>
      </c>
      <c r="S8" s="139"/>
      <c r="T8" s="141" t="s">
        <v>305</v>
      </c>
      <c r="U8" s="139"/>
      <c r="V8" s="141" t="s">
        <v>308</v>
      </c>
      <c r="W8" s="139"/>
      <c r="X8" s="141" t="s">
        <v>305</v>
      </c>
      <c r="Y8" s="139"/>
      <c r="Z8" s="141" t="s">
        <v>310</v>
      </c>
      <c r="AA8" s="139"/>
      <c r="AB8" s="141" t="s">
        <v>45</v>
      </c>
      <c r="AC8" s="139"/>
      <c r="AD8" s="141" t="s">
        <v>314</v>
      </c>
      <c r="AG8" s="14" t="s">
        <v>320</v>
      </c>
      <c r="AJ8" s="168"/>
      <c r="AK8" s="71"/>
      <c r="AL8" s="181"/>
      <c r="AM8" s="71"/>
      <c r="AP8" s="139"/>
      <c r="AQ8" s="139"/>
      <c r="AR8" s="139"/>
      <c r="AS8" s="140"/>
      <c r="AT8" s="186"/>
      <c r="AU8" s="140" t="s">
        <v>173</v>
      </c>
      <c r="AV8" s="186"/>
      <c r="AW8" s="140" t="s">
        <v>173</v>
      </c>
    </row>
    <row r="9" spans="1:49" ht="12.75">
      <c r="A9" s="142" t="s">
        <v>286</v>
      </c>
      <c r="B9" s="173"/>
      <c r="C9" s="143"/>
      <c r="D9" s="139"/>
      <c r="E9" s="142"/>
      <c r="F9" s="139"/>
      <c r="G9" s="142"/>
      <c r="H9" s="139"/>
      <c r="I9" s="142"/>
      <c r="J9" s="139"/>
      <c r="K9" s="142"/>
      <c r="L9" s="139"/>
      <c r="O9" s="157"/>
      <c r="P9" s="157"/>
      <c r="Q9" s="139"/>
      <c r="R9" s="140"/>
      <c r="S9" s="139"/>
      <c r="T9" s="140"/>
      <c r="U9" s="139"/>
      <c r="V9" s="140"/>
      <c r="W9" s="139"/>
      <c r="X9" s="140"/>
      <c r="Y9" s="139"/>
      <c r="Z9" s="140"/>
      <c r="AA9" s="139"/>
      <c r="AB9" s="140"/>
      <c r="AC9" s="139"/>
      <c r="AD9" s="140"/>
      <c r="AJ9" s="168"/>
      <c r="AK9" s="71"/>
      <c r="AL9" s="181"/>
      <c r="AM9" s="71"/>
      <c r="AP9" s="139"/>
      <c r="AQ9" s="139"/>
      <c r="AR9" s="139"/>
      <c r="AS9" s="140" t="s">
        <v>331</v>
      </c>
      <c r="AT9" s="186"/>
      <c r="AU9" s="140" t="s">
        <v>292</v>
      </c>
      <c r="AV9" s="186"/>
      <c r="AW9" s="140" t="s">
        <v>292</v>
      </c>
    </row>
    <row r="10" spans="1:49" ht="12.75">
      <c r="A10" s="173"/>
      <c r="B10" s="173"/>
      <c r="C10" s="143"/>
      <c r="D10" s="139"/>
      <c r="E10" s="142"/>
      <c r="F10" s="139"/>
      <c r="G10" s="142"/>
      <c r="H10" s="139"/>
      <c r="I10" s="142"/>
      <c r="J10" s="139"/>
      <c r="K10" s="142"/>
      <c r="L10" s="139"/>
      <c r="O10" s="139" t="s">
        <v>287</v>
      </c>
      <c r="Q10" s="144" t="s">
        <v>3</v>
      </c>
      <c r="R10" s="145">
        <v>0</v>
      </c>
      <c r="S10" s="144" t="s">
        <v>3</v>
      </c>
      <c r="T10" s="145">
        <v>0</v>
      </c>
      <c r="U10" s="144" t="s">
        <v>3</v>
      </c>
      <c r="V10" s="145">
        <v>689000</v>
      </c>
      <c r="W10" s="144" t="s">
        <v>3</v>
      </c>
      <c r="X10" s="145">
        <f>R10+T10+V10</f>
        <v>689000</v>
      </c>
      <c r="Y10" s="144" t="s">
        <v>3</v>
      </c>
      <c r="Z10" s="145">
        <v>18759000</v>
      </c>
      <c r="AA10" s="144" t="s">
        <v>3</v>
      </c>
      <c r="AB10" s="145">
        <f>X10+Z10</f>
        <v>19448000</v>
      </c>
      <c r="AC10" s="144" t="s">
        <v>3</v>
      </c>
      <c r="AD10" s="145">
        <v>0</v>
      </c>
      <c r="AH10" s="14" t="s">
        <v>287</v>
      </c>
      <c r="AJ10" s="168" t="s">
        <v>3</v>
      </c>
      <c r="AK10" s="71">
        <v>1551000</v>
      </c>
      <c r="AL10" s="181" t="s">
        <v>3</v>
      </c>
      <c r="AM10" s="71">
        <v>3232000</v>
      </c>
      <c r="AP10" s="152" t="s">
        <v>232</v>
      </c>
      <c r="AQ10" s="152"/>
      <c r="AR10" s="139"/>
      <c r="AS10" s="141" t="s">
        <v>332</v>
      </c>
      <c r="AT10" s="186"/>
      <c r="AU10" s="141" t="s">
        <v>293</v>
      </c>
      <c r="AV10" s="186"/>
      <c r="AW10" s="141" t="s">
        <v>293</v>
      </c>
    </row>
    <row r="11" spans="1:39" ht="12.75">
      <c r="A11" s="139" t="s">
        <v>287</v>
      </c>
      <c r="C11" s="144" t="s">
        <v>3</v>
      </c>
      <c r="D11" s="145">
        <v>1452000</v>
      </c>
      <c r="E11" s="144" t="s">
        <v>3</v>
      </c>
      <c r="F11" s="145">
        <v>1477000</v>
      </c>
      <c r="G11" s="144" t="s">
        <v>3</v>
      </c>
      <c r="H11" s="145">
        <v>0</v>
      </c>
      <c r="I11" s="144" t="s">
        <v>3</v>
      </c>
      <c r="J11" s="145">
        <v>2602000</v>
      </c>
      <c r="K11" s="144" t="s">
        <v>3</v>
      </c>
      <c r="L11" s="145">
        <v>114000</v>
      </c>
      <c r="O11" s="139" t="s">
        <v>288</v>
      </c>
      <c r="Q11" s="144"/>
      <c r="R11" s="145">
        <v>473000</v>
      </c>
      <c r="S11" s="144"/>
      <c r="T11" s="145">
        <v>0</v>
      </c>
      <c r="U11" s="144"/>
      <c r="V11" s="145">
        <v>222000</v>
      </c>
      <c r="W11" s="144"/>
      <c r="X11" s="145">
        <f>R11+T11+V11</f>
        <v>695000</v>
      </c>
      <c r="Y11" s="144"/>
      <c r="Z11" s="145">
        <v>136522000</v>
      </c>
      <c r="AA11" s="144"/>
      <c r="AB11" s="145">
        <f>X11+Z11</f>
        <v>137217000</v>
      </c>
      <c r="AC11" s="144"/>
      <c r="AD11" s="145">
        <v>0</v>
      </c>
      <c r="AH11" s="14" t="s">
        <v>288</v>
      </c>
      <c r="AJ11" s="168"/>
      <c r="AK11" s="71">
        <v>5110000</v>
      </c>
      <c r="AL11" s="181"/>
      <c r="AM11" s="71">
        <v>7022000</v>
      </c>
    </row>
    <row r="12" spans="1:49" ht="12.75">
      <c r="A12" s="139" t="s">
        <v>288</v>
      </c>
      <c r="C12" s="144"/>
      <c r="D12" s="145">
        <v>7039000</v>
      </c>
      <c r="E12" s="144"/>
      <c r="F12" s="145">
        <v>7721000</v>
      </c>
      <c r="G12" s="144"/>
      <c r="H12" s="145">
        <v>0</v>
      </c>
      <c r="I12" s="144"/>
      <c r="J12" s="145">
        <v>8535000</v>
      </c>
      <c r="K12" s="144"/>
      <c r="L12" s="145">
        <v>497000</v>
      </c>
      <c r="O12" s="139" t="s">
        <v>289</v>
      </c>
      <c r="Q12" s="144"/>
      <c r="R12" s="145">
        <v>260000</v>
      </c>
      <c r="S12" s="144"/>
      <c r="T12" s="145">
        <v>198000</v>
      </c>
      <c r="U12" s="144"/>
      <c r="V12" s="145">
        <v>129000</v>
      </c>
      <c r="W12" s="144"/>
      <c r="X12" s="145">
        <f>R12+T12+V12</f>
        <v>587000</v>
      </c>
      <c r="Y12" s="144"/>
      <c r="Z12" s="145">
        <v>39701000</v>
      </c>
      <c r="AA12" s="144"/>
      <c r="AB12" s="145">
        <f>X12+Z12</f>
        <v>40288000</v>
      </c>
      <c r="AC12" s="144"/>
      <c r="AD12" s="145">
        <v>0</v>
      </c>
      <c r="AH12" s="14" t="s">
        <v>289</v>
      </c>
      <c r="AJ12" s="168"/>
      <c r="AK12" s="71">
        <v>486000</v>
      </c>
      <c r="AL12" s="181"/>
      <c r="AM12" s="71">
        <v>873000</v>
      </c>
      <c r="AP12" s="14" t="s">
        <v>330</v>
      </c>
      <c r="AU12" s="30"/>
      <c r="AW12" s="30"/>
    </row>
    <row r="13" spans="1:49" ht="12.75">
      <c r="A13" s="139" t="s">
        <v>289</v>
      </c>
      <c r="C13" s="144"/>
      <c r="D13" s="145">
        <v>1619000</v>
      </c>
      <c r="E13" s="144"/>
      <c r="F13" s="145">
        <v>1619000</v>
      </c>
      <c r="G13" s="144"/>
      <c r="H13" s="145">
        <v>0</v>
      </c>
      <c r="I13" s="144"/>
      <c r="J13" s="145">
        <v>1668000</v>
      </c>
      <c r="K13" s="144"/>
      <c r="L13" s="145">
        <v>105000</v>
      </c>
      <c r="O13" s="139" t="s">
        <v>254</v>
      </c>
      <c r="Q13" s="144"/>
      <c r="R13" s="145">
        <v>67000</v>
      </c>
      <c r="S13" s="144"/>
      <c r="T13" s="145">
        <v>0</v>
      </c>
      <c r="U13" s="144"/>
      <c r="V13" s="145">
        <v>0</v>
      </c>
      <c r="W13" s="144"/>
      <c r="X13" s="145">
        <f>R13+T13+V13</f>
        <v>67000</v>
      </c>
      <c r="Y13" s="144"/>
      <c r="Z13" s="145">
        <v>30403000</v>
      </c>
      <c r="AA13" s="144"/>
      <c r="AB13" s="145">
        <f>X13+Z13</f>
        <v>30470000</v>
      </c>
      <c r="AC13" s="144"/>
      <c r="AD13" s="145">
        <v>0</v>
      </c>
      <c r="AH13" s="14" t="s">
        <v>254</v>
      </c>
      <c r="AJ13" s="168"/>
      <c r="AK13" s="161">
        <v>443000</v>
      </c>
      <c r="AL13" s="181"/>
      <c r="AM13" s="161">
        <v>4875000</v>
      </c>
      <c r="AU13" s="30"/>
      <c r="AW13" s="30"/>
    </row>
    <row r="14" spans="1:49" ht="12.75">
      <c r="A14" s="139" t="s">
        <v>254</v>
      </c>
      <c r="C14" s="144"/>
      <c r="D14" s="145">
        <v>1259000</v>
      </c>
      <c r="E14" s="144"/>
      <c r="F14" s="145">
        <v>1614000</v>
      </c>
      <c r="G14" s="144"/>
      <c r="H14" s="145">
        <v>0</v>
      </c>
      <c r="I14" s="144"/>
      <c r="J14" s="145">
        <v>2972000</v>
      </c>
      <c r="K14" s="144"/>
      <c r="L14" s="145">
        <v>99000</v>
      </c>
      <c r="O14" s="139" t="s">
        <v>255</v>
      </c>
      <c r="Q14" s="144"/>
      <c r="R14" s="145">
        <v>13000</v>
      </c>
      <c r="S14" s="144"/>
      <c r="T14" s="145">
        <v>0</v>
      </c>
      <c r="U14" s="144"/>
      <c r="V14" s="145">
        <v>0</v>
      </c>
      <c r="W14" s="144"/>
      <c r="X14" s="145">
        <f>R14+T14+V14</f>
        <v>13000</v>
      </c>
      <c r="Y14" s="144"/>
      <c r="Z14" s="145">
        <v>1852000</v>
      </c>
      <c r="AA14" s="144"/>
      <c r="AB14" s="145">
        <f>X14+Z14</f>
        <v>1865000</v>
      </c>
      <c r="AC14" s="144"/>
      <c r="AD14" s="145">
        <v>0</v>
      </c>
      <c r="AJ14" s="168"/>
      <c r="AK14" s="71"/>
      <c r="AL14" s="181"/>
      <c r="AM14" s="71"/>
      <c r="AQ14" s="14" t="s">
        <v>254</v>
      </c>
      <c r="AS14" s="167">
        <v>2</v>
      </c>
      <c r="AT14" s="14" t="s">
        <v>3</v>
      </c>
      <c r="AU14" s="161">
        <v>1172</v>
      </c>
      <c r="AV14" s="14" t="s">
        <v>3</v>
      </c>
      <c r="AW14" s="161">
        <f>SUM(AU14)</f>
        <v>1172</v>
      </c>
    </row>
    <row r="15" spans="1:49" ht="13.5" thickBot="1">
      <c r="A15" s="139" t="s">
        <v>255</v>
      </c>
      <c r="C15" s="144"/>
      <c r="D15" s="145">
        <v>52000</v>
      </c>
      <c r="E15" s="144"/>
      <c r="F15" s="145">
        <v>52000</v>
      </c>
      <c r="G15" s="144"/>
      <c r="H15" s="145">
        <v>0</v>
      </c>
      <c r="I15" s="144"/>
      <c r="J15" s="145">
        <v>23000</v>
      </c>
      <c r="K15" s="144"/>
      <c r="L15" s="145">
        <v>5000</v>
      </c>
      <c r="O15" s="139"/>
      <c r="P15" s="139" t="s">
        <v>45</v>
      </c>
      <c r="Q15" s="144" t="s">
        <v>3</v>
      </c>
      <c r="R15" s="147">
        <f>SUM(R10:R14)</f>
        <v>813000</v>
      </c>
      <c r="S15" s="144" t="s">
        <v>3</v>
      </c>
      <c r="T15" s="147">
        <f>SUM(T10:T14)</f>
        <v>198000</v>
      </c>
      <c r="U15" s="144" t="s">
        <v>3</v>
      </c>
      <c r="V15" s="147">
        <f>SUM(V10:V14)</f>
        <v>1040000</v>
      </c>
      <c r="W15" s="144" t="s">
        <v>3</v>
      </c>
      <c r="X15" s="147">
        <f>SUM(X10:X14)</f>
        <v>2051000</v>
      </c>
      <c r="Y15" s="144" t="s">
        <v>3</v>
      </c>
      <c r="Z15" s="147">
        <f>SUM(Z10:Z14)</f>
        <v>227237000</v>
      </c>
      <c r="AA15" s="144" t="s">
        <v>3</v>
      </c>
      <c r="AB15" s="147">
        <f>SUM(AB10:AB14)</f>
        <v>229288000</v>
      </c>
      <c r="AC15" s="144" t="s">
        <v>3</v>
      </c>
      <c r="AD15" s="147">
        <f>SUM(AD10:AD14)</f>
        <v>0</v>
      </c>
      <c r="AH15" s="14" t="s">
        <v>321</v>
      </c>
      <c r="AJ15" s="168" t="s">
        <v>3</v>
      </c>
      <c r="AK15" s="179">
        <f>SUM(AK10:AK13)</f>
        <v>7590000</v>
      </c>
      <c r="AL15" s="181" t="s">
        <v>3</v>
      </c>
      <c r="AM15" s="179">
        <f>SUM(AM10:AM13)</f>
        <v>16002000</v>
      </c>
      <c r="AU15" s="30"/>
      <c r="AW15" s="30"/>
    </row>
    <row r="16" spans="1:49" ht="14.25" thickBot="1" thickTop="1">
      <c r="A16" s="139"/>
      <c r="B16" s="139" t="s">
        <v>45</v>
      </c>
      <c r="C16" s="144" t="s">
        <v>3</v>
      </c>
      <c r="D16" s="147">
        <f>SUM(D11:D15)</f>
        <v>11421000</v>
      </c>
      <c r="E16" s="144" t="s">
        <v>3</v>
      </c>
      <c r="F16" s="147">
        <f>SUM(F11:F15)</f>
        <v>12483000</v>
      </c>
      <c r="G16" s="144" t="s">
        <v>3</v>
      </c>
      <c r="H16" s="147">
        <f>SUM(H11:H15)</f>
        <v>0</v>
      </c>
      <c r="I16" s="144" t="s">
        <v>3</v>
      </c>
      <c r="J16" s="147">
        <f>SUM(J11:J15)</f>
        <v>15800000</v>
      </c>
      <c r="K16" s="144" t="s">
        <v>3</v>
      </c>
      <c r="L16" s="147">
        <f>SUM(L11:L15)</f>
        <v>820000</v>
      </c>
      <c r="O16" s="139"/>
      <c r="P16" s="139"/>
      <c r="Q16" s="144"/>
      <c r="R16" s="145"/>
      <c r="S16" s="144"/>
      <c r="T16" s="145"/>
      <c r="U16" s="144"/>
      <c r="V16" s="145"/>
      <c r="W16" s="144"/>
      <c r="X16" s="145"/>
      <c r="Y16" s="144"/>
      <c r="Z16" s="145"/>
      <c r="AA16" s="144"/>
      <c r="AB16" s="145"/>
      <c r="AC16" s="144"/>
      <c r="AD16" s="145"/>
      <c r="AJ16" s="168"/>
      <c r="AK16" s="71"/>
      <c r="AL16" s="181"/>
      <c r="AM16" s="71"/>
      <c r="AQ16" s="14" t="s">
        <v>45</v>
      </c>
      <c r="AS16" s="183">
        <v>2</v>
      </c>
      <c r="AT16" s="14" t="s">
        <v>3</v>
      </c>
      <c r="AU16" s="179">
        <f>SUM(AU14:AU15)</f>
        <v>1172</v>
      </c>
      <c r="AV16" s="14" t="s">
        <v>3</v>
      </c>
      <c r="AW16" s="179">
        <f>SUM(AW14:AW15)</f>
        <v>1172</v>
      </c>
    </row>
    <row r="17" spans="1:49" ht="13.5" thickTop="1">
      <c r="A17" s="139"/>
      <c r="B17" s="139"/>
      <c r="C17" s="144"/>
      <c r="D17" s="145"/>
      <c r="E17" s="144"/>
      <c r="F17" s="145"/>
      <c r="G17" s="144"/>
      <c r="H17" s="145"/>
      <c r="I17" s="144"/>
      <c r="J17" s="145"/>
      <c r="K17" s="144"/>
      <c r="L17" s="145"/>
      <c r="O17" s="138"/>
      <c r="P17" s="138"/>
      <c r="Q17" s="168"/>
      <c r="R17" s="154"/>
      <c r="S17" s="168"/>
      <c r="T17" s="154"/>
      <c r="U17" s="168"/>
      <c r="V17" s="154"/>
      <c r="W17" s="168"/>
      <c r="X17" s="154"/>
      <c r="Y17" s="168"/>
      <c r="Z17" s="154"/>
      <c r="AA17" s="168"/>
      <c r="AB17" s="154"/>
      <c r="AC17" s="168"/>
      <c r="AD17" s="154"/>
      <c r="AJ17" s="168"/>
      <c r="AK17" s="71"/>
      <c r="AL17" s="181"/>
      <c r="AM17" s="71"/>
      <c r="AU17" s="30"/>
      <c r="AW17" s="30"/>
    </row>
    <row r="18" spans="1:49" ht="12.75">
      <c r="A18" s="139" t="s">
        <v>290</v>
      </c>
      <c r="B18" s="139"/>
      <c r="C18" s="144"/>
      <c r="D18" s="145"/>
      <c r="E18" s="144"/>
      <c r="F18" s="145"/>
      <c r="G18" s="144"/>
      <c r="H18" s="145"/>
      <c r="I18" s="144"/>
      <c r="J18" s="145"/>
      <c r="K18" s="144"/>
      <c r="L18" s="145"/>
      <c r="AD18" s="140" t="s">
        <v>311</v>
      </c>
      <c r="AG18" s="14" t="s">
        <v>322</v>
      </c>
      <c r="AJ18" s="168"/>
      <c r="AK18" s="71"/>
      <c r="AL18" s="181"/>
      <c r="AM18" s="71"/>
      <c r="AU18" s="30"/>
      <c r="AW18" s="30"/>
    </row>
    <row r="19" spans="1:49" ht="12.75">
      <c r="A19" s="138"/>
      <c r="B19" s="138"/>
      <c r="C19" s="168"/>
      <c r="D19" s="154"/>
      <c r="E19" s="168"/>
      <c r="F19" s="154"/>
      <c r="G19" s="168"/>
      <c r="H19" s="154"/>
      <c r="I19" s="168"/>
      <c r="J19" s="154"/>
      <c r="K19" s="168"/>
      <c r="L19" s="154"/>
      <c r="O19" s="139"/>
      <c r="P19" s="139"/>
      <c r="Q19" s="139"/>
      <c r="R19" s="140" t="s">
        <v>303</v>
      </c>
      <c r="S19" s="139"/>
      <c r="T19" s="140" t="s">
        <v>306</v>
      </c>
      <c r="U19" s="139"/>
      <c r="V19" s="140"/>
      <c r="W19" s="139"/>
      <c r="X19" s="140"/>
      <c r="Y19" s="139"/>
      <c r="Z19" s="140"/>
      <c r="AA19" s="139"/>
      <c r="AB19" s="140"/>
      <c r="AC19" s="139"/>
      <c r="AD19" s="140" t="s">
        <v>312</v>
      </c>
      <c r="AJ19" s="168"/>
      <c r="AK19" s="71"/>
      <c r="AL19" s="181"/>
      <c r="AM19" s="71"/>
      <c r="AS19" s="55"/>
      <c r="AT19" s="55"/>
      <c r="AU19" s="55" t="s">
        <v>333</v>
      </c>
      <c r="AV19" s="55"/>
      <c r="AW19" s="55" t="s">
        <v>335</v>
      </c>
    </row>
    <row r="20" spans="1:49" ht="12.75">
      <c r="A20" s="139" t="s">
        <v>287</v>
      </c>
      <c r="C20" s="144" t="s">
        <v>3</v>
      </c>
      <c r="D20" s="145">
        <v>788000</v>
      </c>
      <c r="E20" s="144" t="s">
        <v>3</v>
      </c>
      <c r="F20" s="145">
        <v>788000</v>
      </c>
      <c r="G20" s="144" t="s">
        <v>3</v>
      </c>
      <c r="H20" s="145">
        <v>99000</v>
      </c>
      <c r="I20" s="144" t="s">
        <v>3</v>
      </c>
      <c r="J20" s="145">
        <v>1042000</v>
      </c>
      <c r="K20" s="144" t="s">
        <v>3</v>
      </c>
      <c r="L20" s="145">
        <v>51000</v>
      </c>
      <c r="O20" s="139"/>
      <c r="P20" s="139"/>
      <c r="Q20" s="139"/>
      <c r="R20" s="140" t="s">
        <v>304</v>
      </c>
      <c r="S20" s="139"/>
      <c r="T20" s="140" t="s">
        <v>304</v>
      </c>
      <c r="U20" s="139"/>
      <c r="V20" s="140" t="s">
        <v>307</v>
      </c>
      <c r="W20" s="139"/>
      <c r="X20" s="140" t="s">
        <v>309</v>
      </c>
      <c r="Y20" s="139"/>
      <c r="Z20" s="140"/>
      <c r="AA20" s="139"/>
      <c r="AB20" s="140"/>
      <c r="AC20" s="139"/>
      <c r="AD20" s="140" t="s">
        <v>313</v>
      </c>
      <c r="AH20" s="14" t="s">
        <v>323</v>
      </c>
      <c r="AJ20" s="168"/>
      <c r="AK20" s="71"/>
      <c r="AL20" s="181"/>
      <c r="AM20" s="71"/>
      <c r="AP20" s="139"/>
      <c r="AQ20" s="139"/>
      <c r="AR20" s="139"/>
      <c r="AS20" s="140"/>
      <c r="AT20" s="186"/>
      <c r="AU20" s="140" t="s">
        <v>334</v>
      </c>
      <c r="AV20" s="186"/>
      <c r="AW20" s="140" t="s">
        <v>334</v>
      </c>
    </row>
    <row r="21" spans="1:49" ht="12.75">
      <c r="A21" s="139" t="s">
        <v>288</v>
      </c>
      <c r="C21" s="144"/>
      <c r="D21" s="145">
        <v>1116000</v>
      </c>
      <c r="E21" s="144"/>
      <c r="F21" s="145">
        <v>1116000</v>
      </c>
      <c r="G21" s="144"/>
      <c r="H21" s="145">
        <v>90000</v>
      </c>
      <c r="I21" s="144"/>
      <c r="J21" s="145">
        <v>862000</v>
      </c>
      <c r="K21" s="144"/>
      <c r="L21" s="145">
        <v>77000</v>
      </c>
      <c r="O21" s="152" t="s">
        <v>240</v>
      </c>
      <c r="P21" s="152"/>
      <c r="Q21" s="139"/>
      <c r="R21" s="141" t="s">
        <v>305</v>
      </c>
      <c r="S21" s="139"/>
      <c r="T21" s="141" t="s">
        <v>305</v>
      </c>
      <c r="U21" s="139"/>
      <c r="V21" s="141" t="s">
        <v>308</v>
      </c>
      <c r="W21" s="139"/>
      <c r="X21" s="141" t="s">
        <v>305</v>
      </c>
      <c r="Y21" s="139"/>
      <c r="Z21" s="141" t="s">
        <v>310</v>
      </c>
      <c r="AA21" s="139"/>
      <c r="AB21" s="141" t="s">
        <v>45</v>
      </c>
      <c r="AC21" s="139"/>
      <c r="AD21" s="141" t="s">
        <v>314</v>
      </c>
      <c r="AJ21" s="168"/>
      <c r="AK21" s="71"/>
      <c r="AL21" s="181"/>
      <c r="AM21" s="71"/>
      <c r="AP21" s="139"/>
      <c r="AQ21" s="139"/>
      <c r="AR21" s="139"/>
      <c r="AS21" s="140"/>
      <c r="AT21" s="186"/>
      <c r="AU21" s="140" t="s">
        <v>173</v>
      </c>
      <c r="AV21" s="186"/>
      <c r="AW21" s="140" t="s">
        <v>173</v>
      </c>
    </row>
    <row r="22" spans="1:49" ht="12.75">
      <c r="A22" s="139" t="s">
        <v>289</v>
      </c>
      <c r="C22" s="144"/>
      <c r="D22" s="145">
        <v>186000</v>
      </c>
      <c r="E22" s="144"/>
      <c r="F22" s="145">
        <v>186000</v>
      </c>
      <c r="G22" s="144"/>
      <c r="H22" s="145">
        <v>46000</v>
      </c>
      <c r="I22" s="144"/>
      <c r="J22" s="145">
        <v>542000</v>
      </c>
      <c r="K22" s="144"/>
      <c r="L22" s="145">
        <v>13000</v>
      </c>
      <c r="O22" s="157"/>
      <c r="P22" s="157"/>
      <c r="Q22" s="139"/>
      <c r="R22" s="140"/>
      <c r="S22" s="139"/>
      <c r="T22" s="140"/>
      <c r="U22" s="139"/>
      <c r="V22" s="140"/>
      <c r="W22" s="139"/>
      <c r="X22" s="140"/>
      <c r="Y22" s="139"/>
      <c r="Z22" s="140"/>
      <c r="AA22" s="139"/>
      <c r="AB22" s="140"/>
      <c r="AC22" s="139"/>
      <c r="AD22" s="140"/>
      <c r="AI22" s="14" t="s">
        <v>287</v>
      </c>
      <c r="AJ22" s="168" t="s">
        <v>3</v>
      </c>
      <c r="AK22" s="71">
        <v>657000</v>
      </c>
      <c r="AL22" s="181" t="s">
        <v>3</v>
      </c>
      <c r="AM22" s="71">
        <v>988000</v>
      </c>
      <c r="AP22" s="139"/>
      <c r="AQ22" s="139"/>
      <c r="AR22" s="139"/>
      <c r="AS22" s="140" t="s">
        <v>331</v>
      </c>
      <c r="AT22" s="186"/>
      <c r="AU22" s="140" t="s">
        <v>292</v>
      </c>
      <c r="AV22" s="186"/>
      <c r="AW22" s="140" t="s">
        <v>292</v>
      </c>
    </row>
    <row r="23" spans="1:49" ht="12.75">
      <c r="A23" s="139" t="s">
        <v>254</v>
      </c>
      <c r="C23" s="144"/>
      <c r="D23" s="145">
        <v>0</v>
      </c>
      <c r="E23" s="144"/>
      <c r="F23" s="145">
        <v>0</v>
      </c>
      <c r="G23" s="144"/>
      <c r="H23" s="145">
        <v>0</v>
      </c>
      <c r="I23" s="144"/>
      <c r="J23" s="145">
        <v>126000</v>
      </c>
      <c r="K23" s="144"/>
      <c r="L23" s="145">
        <v>0</v>
      </c>
      <c r="O23" s="139" t="s">
        <v>287</v>
      </c>
      <c r="Q23" s="144" t="s">
        <v>3</v>
      </c>
      <c r="R23" s="145">
        <v>0</v>
      </c>
      <c r="S23" s="144" t="s">
        <v>3</v>
      </c>
      <c r="T23" s="145">
        <v>0</v>
      </c>
      <c r="U23" s="144" t="s">
        <v>3</v>
      </c>
      <c r="V23" s="145">
        <v>1049000</v>
      </c>
      <c r="W23" s="144" t="s">
        <v>3</v>
      </c>
      <c r="X23" s="145">
        <f>R23+T23+V23</f>
        <v>1049000</v>
      </c>
      <c r="Y23" s="144" t="s">
        <v>3</v>
      </c>
      <c r="Z23" s="145">
        <v>17947000</v>
      </c>
      <c r="AA23" s="144" t="s">
        <v>3</v>
      </c>
      <c r="AB23" s="145">
        <f>X23+Z23</f>
        <v>18996000</v>
      </c>
      <c r="AC23" s="144" t="s">
        <v>3</v>
      </c>
      <c r="AD23" s="145">
        <v>0</v>
      </c>
      <c r="AI23" s="14" t="s">
        <v>288</v>
      </c>
      <c r="AJ23" s="168"/>
      <c r="AK23" s="71">
        <v>909000</v>
      </c>
      <c r="AL23" s="181"/>
      <c r="AM23" s="71">
        <v>426000</v>
      </c>
      <c r="AP23" s="152" t="s">
        <v>240</v>
      </c>
      <c r="AQ23" s="152"/>
      <c r="AR23" s="139"/>
      <c r="AS23" s="141" t="s">
        <v>332</v>
      </c>
      <c r="AT23" s="186"/>
      <c r="AU23" s="141" t="s">
        <v>293</v>
      </c>
      <c r="AV23" s="186"/>
      <c r="AW23" s="141" t="s">
        <v>293</v>
      </c>
    </row>
    <row r="24" spans="1:39" ht="13.5" thickBot="1">
      <c r="A24" s="139"/>
      <c r="B24" s="139" t="s">
        <v>45</v>
      </c>
      <c r="C24" s="144" t="s">
        <v>3</v>
      </c>
      <c r="D24" s="147">
        <f>SUM(D20:D23)</f>
        <v>2090000</v>
      </c>
      <c r="E24" s="144" t="s">
        <v>3</v>
      </c>
      <c r="F24" s="147">
        <f>SUM(F20:F23)</f>
        <v>2090000</v>
      </c>
      <c r="G24" s="144" t="s">
        <v>3</v>
      </c>
      <c r="H24" s="147">
        <f>SUM(H20:H23)</f>
        <v>235000</v>
      </c>
      <c r="I24" s="144" t="s">
        <v>3</v>
      </c>
      <c r="J24" s="147">
        <f>SUM(J20:J23)</f>
        <v>2572000</v>
      </c>
      <c r="K24" s="144" t="s">
        <v>3</v>
      </c>
      <c r="L24" s="147">
        <f>SUM(L20:L23)</f>
        <v>141000</v>
      </c>
      <c r="O24" s="139" t="s">
        <v>288</v>
      </c>
      <c r="Q24" s="144"/>
      <c r="R24" s="145">
        <v>1104000</v>
      </c>
      <c r="S24" s="144"/>
      <c r="T24" s="145">
        <v>1094000</v>
      </c>
      <c r="U24" s="144"/>
      <c r="V24" s="145">
        <v>795000</v>
      </c>
      <c r="W24" s="144"/>
      <c r="X24" s="145">
        <f>R24+T24+V24</f>
        <v>2993000</v>
      </c>
      <c r="Y24" s="144"/>
      <c r="Z24" s="145">
        <v>128336000</v>
      </c>
      <c r="AA24" s="144"/>
      <c r="AB24" s="145">
        <f>X24+Z24</f>
        <v>131329000</v>
      </c>
      <c r="AC24" s="144"/>
      <c r="AD24" s="145">
        <v>0</v>
      </c>
      <c r="AI24" s="14" t="s">
        <v>289</v>
      </c>
      <c r="AJ24" s="168"/>
      <c r="AK24" s="71">
        <v>262000</v>
      </c>
      <c r="AL24" s="71"/>
      <c r="AM24" s="71">
        <v>148000</v>
      </c>
    </row>
    <row r="25" spans="1:49" ht="13.5" thickTop="1">
      <c r="A25" s="138"/>
      <c r="B25" s="138"/>
      <c r="C25" s="169"/>
      <c r="D25" s="154"/>
      <c r="E25" s="169"/>
      <c r="F25" s="154"/>
      <c r="G25" s="169"/>
      <c r="H25" s="154"/>
      <c r="I25" s="169"/>
      <c r="J25" s="154"/>
      <c r="K25" s="169"/>
      <c r="L25" s="154"/>
      <c r="O25" s="139" t="s">
        <v>289</v>
      </c>
      <c r="Q25" s="144"/>
      <c r="R25" s="145">
        <v>364000</v>
      </c>
      <c r="S25" s="144"/>
      <c r="T25" s="145">
        <v>49000</v>
      </c>
      <c r="U25" s="144"/>
      <c r="V25" s="145">
        <v>148000</v>
      </c>
      <c r="W25" s="144"/>
      <c r="X25" s="145">
        <f>R25+T25+V25</f>
        <v>561000</v>
      </c>
      <c r="Y25" s="144"/>
      <c r="Z25" s="145">
        <v>35302000</v>
      </c>
      <c r="AA25" s="144"/>
      <c r="AB25" s="145">
        <f>X25+Z25</f>
        <v>35863000</v>
      </c>
      <c r="AC25" s="144"/>
      <c r="AD25" s="145">
        <v>0</v>
      </c>
      <c r="AI25" s="14" t="s">
        <v>254</v>
      </c>
      <c r="AJ25" s="168"/>
      <c r="AK25" s="71">
        <v>0</v>
      </c>
      <c r="AL25" s="181"/>
      <c r="AM25" s="71">
        <v>32000</v>
      </c>
      <c r="AP25" s="14" t="s">
        <v>330</v>
      </c>
      <c r="AU25" s="30"/>
      <c r="AW25" s="30"/>
    </row>
    <row r="26" spans="1:202" s="172" customFormat="1" ht="12.75">
      <c r="A26" s="138"/>
      <c r="B26" s="138"/>
      <c r="C26" s="169"/>
      <c r="D26" s="154"/>
      <c r="E26" s="169"/>
      <c r="F26" s="154"/>
      <c r="G26" s="169"/>
      <c r="H26" s="154"/>
      <c r="I26" s="169"/>
      <c r="J26" s="154"/>
      <c r="K26" s="169"/>
      <c r="L26" s="154"/>
      <c r="N26" s="180"/>
      <c r="O26" s="139" t="s">
        <v>254</v>
      </c>
      <c r="P26"/>
      <c r="Q26" s="144"/>
      <c r="R26" s="145">
        <v>116000</v>
      </c>
      <c r="S26" s="144"/>
      <c r="T26" s="145">
        <v>0</v>
      </c>
      <c r="U26" s="144"/>
      <c r="V26" s="145">
        <v>32000</v>
      </c>
      <c r="W26" s="144"/>
      <c r="X26" s="145">
        <f>R26+T26+V26</f>
        <v>148000</v>
      </c>
      <c r="Y26" s="144"/>
      <c r="Z26" s="145">
        <v>24125000</v>
      </c>
      <c r="AA26" s="144"/>
      <c r="AB26" s="145">
        <f>X26+Z26</f>
        <v>24273000</v>
      </c>
      <c r="AC26" s="144"/>
      <c r="AD26" s="145">
        <v>0</v>
      </c>
      <c r="AE26"/>
      <c r="AF26" s="180"/>
      <c r="AG26" s="14"/>
      <c r="AH26" s="14"/>
      <c r="AI26" s="14" t="s">
        <v>255</v>
      </c>
      <c r="AJ26" s="174"/>
      <c r="AK26" s="71">
        <v>39000</v>
      </c>
      <c r="AL26" s="71"/>
      <c r="AM26" s="71">
        <v>0</v>
      </c>
      <c r="AN26" s="14"/>
      <c r="AO26" s="177"/>
      <c r="AP26" s="14"/>
      <c r="AQ26" s="14"/>
      <c r="AR26" s="14"/>
      <c r="AS26" s="14"/>
      <c r="AT26" s="14"/>
      <c r="AU26" s="30"/>
      <c r="AV26" s="14"/>
      <c r="AW26" s="30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</row>
    <row r="27" spans="1:202" s="172" customFormat="1" ht="12.75">
      <c r="A27" s="139" t="s">
        <v>287</v>
      </c>
      <c r="B27"/>
      <c r="C27" s="144" t="s">
        <v>3</v>
      </c>
      <c r="D27" s="145">
        <f>D11+D20</f>
        <v>2240000</v>
      </c>
      <c r="E27" s="144" t="s">
        <v>3</v>
      </c>
      <c r="F27" s="145">
        <f>F11+F20</f>
        <v>2265000</v>
      </c>
      <c r="G27" s="144" t="s">
        <v>3</v>
      </c>
      <c r="H27" s="145">
        <f>H11+H20</f>
        <v>99000</v>
      </c>
      <c r="I27" s="144" t="s">
        <v>3</v>
      </c>
      <c r="J27" s="145">
        <f>J11+J20</f>
        <v>3644000</v>
      </c>
      <c r="K27" s="144" t="s">
        <v>3</v>
      </c>
      <c r="L27" s="145">
        <f>L11+L20</f>
        <v>165000</v>
      </c>
      <c r="N27" s="180"/>
      <c r="O27" s="139" t="s">
        <v>255</v>
      </c>
      <c r="P27"/>
      <c r="Q27" s="144"/>
      <c r="R27" s="145">
        <v>2000</v>
      </c>
      <c r="S27" s="144"/>
      <c r="T27" s="145">
        <v>26000</v>
      </c>
      <c r="U27" s="144"/>
      <c r="V27" s="145">
        <v>0</v>
      </c>
      <c r="W27" s="144"/>
      <c r="X27" s="145">
        <f>R27+T27+V27</f>
        <v>28000</v>
      </c>
      <c r="Y27" s="144"/>
      <c r="Z27" s="145">
        <v>1826000</v>
      </c>
      <c r="AA27" s="144"/>
      <c r="AB27" s="145">
        <f>X27+Z27</f>
        <v>1854000</v>
      </c>
      <c r="AC27" s="144"/>
      <c r="AD27" s="145">
        <v>0</v>
      </c>
      <c r="AF27" s="180"/>
      <c r="AG27" s="14"/>
      <c r="AH27" s="14"/>
      <c r="AI27" s="14"/>
      <c r="AJ27" s="168"/>
      <c r="AK27" s="71"/>
      <c r="AL27" s="181"/>
      <c r="AM27" s="71"/>
      <c r="AN27" s="14"/>
      <c r="AO27" s="177"/>
      <c r="AP27" s="14"/>
      <c r="AQ27" s="14" t="s">
        <v>288</v>
      </c>
      <c r="AR27" s="14"/>
      <c r="AS27" s="14">
        <v>2</v>
      </c>
      <c r="AT27" s="14" t="s">
        <v>3</v>
      </c>
      <c r="AU27" s="30">
        <v>441</v>
      </c>
      <c r="AV27" s="14" t="s">
        <v>3</v>
      </c>
      <c r="AW27" s="30">
        <f>SUM(AU27)</f>
        <v>441</v>
      </c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</row>
    <row r="28" spans="1:202" s="172" customFormat="1" ht="13.5" thickBot="1">
      <c r="A28" s="139" t="s">
        <v>288</v>
      </c>
      <c r="B28"/>
      <c r="C28" s="144"/>
      <c r="D28" s="145">
        <f>D12+D21</f>
        <v>8155000</v>
      </c>
      <c r="E28" s="144"/>
      <c r="F28" s="145">
        <f>F12+F21</f>
        <v>8837000</v>
      </c>
      <c r="G28" s="144"/>
      <c r="H28" s="145">
        <f>H12+H21</f>
        <v>90000</v>
      </c>
      <c r="I28" s="144"/>
      <c r="J28" s="145">
        <f>J12+J21</f>
        <v>9397000</v>
      </c>
      <c r="K28" s="144"/>
      <c r="L28" s="145">
        <f>L12+L21</f>
        <v>574000</v>
      </c>
      <c r="N28" s="180"/>
      <c r="O28" s="139"/>
      <c r="P28" s="139" t="s">
        <v>45</v>
      </c>
      <c r="Q28" s="144" t="s">
        <v>3</v>
      </c>
      <c r="R28" s="147">
        <f>SUM(R23:R27)</f>
        <v>1586000</v>
      </c>
      <c r="S28" s="144" t="s">
        <v>3</v>
      </c>
      <c r="T28" s="147">
        <f>SUM(T23:T27)</f>
        <v>1169000</v>
      </c>
      <c r="U28" s="144" t="s">
        <v>3</v>
      </c>
      <c r="V28" s="147">
        <f>SUM(V23:V27)</f>
        <v>2024000</v>
      </c>
      <c r="W28" s="144" t="s">
        <v>3</v>
      </c>
      <c r="X28" s="147">
        <f>SUM(X23:X27)</f>
        <v>4779000</v>
      </c>
      <c r="Y28" s="144" t="s">
        <v>3</v>
      </c>
      <c r="Z28" s="147">
        <f>SUM(Z23:Z27)</f>
        <v>207536000</v>
      </c>
      <c r="AA28" s="144" t="s">
        <v>3</v>
      </c>
      <c r="AB28" s="147">
        <f>SUM(AB23:AB27)</f>
        <v>212315000</v>
      </c>
      <c r="AC28" s="144" t="s">
        <v>3</v>
      </c>
      <c r="AD28" s="147">
        <f>SUM(AD23:AD27)</f>
        <v>0</v>
      </c>
      <c r="AF28" s="180"/>
      <c r="AG28" s="14"/>
      <c r="AH28" s="14" t="s">
        <v>324</v>
      </c>
      <c r="AI28" s="14"/>
      <c r="AJ28" s="168"/>
      <c r="AK28" s="71"/>
      <c r="AL28" s="181"/>
      <c r="AM28" s="71"/>
      <c r="AN28" s="14"/>
      <c r="AO28" s="177"/>
      <c r="AP28" s="14"/>
      <c r="AQ28" s="182" t="s">
        <v>289</v>
      </c>
      <c r="AR28" s="14"/>
      <c r="AS28" s="167">
        <v>3</v>
      </c>
      <c r="AU28" s="161">
        <v>855</v>
      </c>
      <c r="AW28" s="161">
        <f>SUM(AU28)</f>
        <v>855</v>
      </c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</row>
    <row r="29" spans="1:202" s="172" customFormat="1" ht="13.5" thickTop="1">
      <c r="A29" s="139" t="s">
        <v>289</v>
      </c>
      <c r="B29"/>
      <c r="C29" s="144"/>
      <c r="D29" s="145">
        <f>D13+D22</f>
        <v>1805000</v>
      </c>
      <c r="E29" s="144"/>
      <c r="F29" s="145">
        <f>F13+F22</f>
        <v>1805000</v>
      </c>
      <c r="G29" s="144"/>
      <c r="H29" s="145">
        <f>H13+H22</f>
        <v>46000</v>
      </c>
      <c r="I29" s="144"/>
      <c r="J29" s="145">
        <f>J13+J22</f>
        <v>2210000</v>
      </c>
      <c r="K29" s="144"/>
      <c r="L29" s="145">
        <f>L13+L22</f>
        <v>118000</v>
      </c>
      <c r="N29" s="180"/>
      <c r="O29" s="138"/>
      <c r="Q29" s="168"/>
      <c r="R29" s="154"/>
      <c r="S29" s="168"/>
      <c r="T29" s="154"/>
      <c r="U29" s="168"/>
      <c r="V29" s="154"/>
      <c r="W29" s="168"/>
      <c r="X29" s="154"/>
      <c r="Y29" s="168"/>
      <c r="Z29" s="154"/>
      <c r="AA29" s="168"/>
      <c r="AB29" s="154"/>
      <c r="AC29" s="168"/>
      <c r="AD29" s="154"/>
      <c r="AF29" s="180"/>
      <c r="AG29" s="14"/>
      <c r="AH29" s="14"/>
      <c r="AI29" s="14"/>
      <c r="AJ29" s="174"/>
      <c r="AK29" s="71"/>
      <c r="AL29" s="174"/>
      <c r="AM29" s="71"/>
      <c r="AN29" s="14"/>
      <c r="AO29" s="177"/>
      <c r="AP29" s="14"/>
      <c r="AQ29" s="14"/>
      <c r="AR29" s="14"/>
      <c r="AS29" s="14"/>
      <c r="AT29" s="14"/>
      <c r="AU29" s="30"/>
      <c r="AV29" s="14"/>
      <c r="AW29" s="30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</row>
    <row r="30" spans="1:202" s="172" customFormat="1" ht="13.5" thickBot="1">
      <c r="A30" s="139" t="s">
        <v>254</v>
      </c>
      <c r="B30"/>
      <c r="C30" s="144"/>
      <c r="D30" s="145">
        <f>D14+D23</f>
        <v>1259000</v>
      </c>
      <c r="E30" s="144"/>
      <c r="F30" s="145">
        <f>F14+F23</f>
        <v>1614000</v>
      </c>
      <c r="G30" s="144"/>
      <c r="H30" s="145">
        <f>H14+H23</f>
        <v>0</v>
      </c>
      <c r="I30" s="144"/>
      <c r="J30" s="145">
        <f>J14+J23</f>
        <v>3098000</v>
      </c>
      <c r="K30" s="144"/>
      <c r="L30" s="145">
        <f>L14+L23</f>
        <v>99000</v>
      </c>
      <c r="N30" s="180"/>
      <c r="O30" s="138"/>
      <c r="Q30" s="168"/>
      <c r="R30" s="154"/>
      <c r="S30" s="168"/>
      <c r="T30" s="154"/>
      <c r="U30" s="168"/>
      <c r="V30" s="154"/>
      <c r="W30" s="168"/>
      <c r="X30" s="154"/>
      <c r="Y30" s="168"/>
      <c r="Z30" s="154"/>
      <c r="AA30" s="168"/>
      <c r="AB30" s="154"/>
      <c r="AC30" s="168"/>
      <c r="AD30" s="154"/>
      <c r="AF30" s="180"/>
      <c r="AG30" s="14"/>
      <c r="AH30" s="14"/>
      <c r="AI30" s="14" t="s">
        <v>288</v>
      </c>
      <c r="AJ30" s="14"/>
      <c r="AK30" s="30">
        <v>257000</v>
      </c>
      <c r="AL30" s="14"/>
      <c r="AM30" s="30">
        <v>2089000</v>
      </c>
      <c r="AN30" s="14"/>
      <c r="AO30" s="177"/>
      <c r="AP30" s="14"/>
      <c r="AQ30" s="14" t="s">
        <v>45</v>
      </c>
      <c r="AR30" s="14"/>
      <c r="AS30" s="179">
        <f>SUM(AS27:AS28)</f>
        <v>5</v>
      </c>
      <c r="AT30" s="14" t="s">
        <v>3</v>
      </c>
      <c r="AU30" s="179">
        <f>SUM(AU27:AU28)</f>
        <v>1296</v>
      </c>
      <c r="AV30" s="14" t="s">
        <v>3</v>
      </c>
      <c r="AW30" s="179">
        <f>SUM(AW27:AW28)</f>
        <v>1296</v>
      </c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</row>
    <row r="31" spans="1:202" s="172" customFormat="1" ht="13.5" thickTop="1">
      <c r="A31" s="139" t="s">
        <v>255</v>
      </c>
      <c r="B31"/>
      <c r="C31" s="144"/>
      <c r="D31" s="145">
        <f>D15</f>
        <v>52000</v>
      </c>
      <c r="E31" s="144"/>
      <c r="F31" s="145">
        <f>F15</f>
        <v>52000</v>
      </c>
      <c r="G31" s="144"/>
      <c r="H31" s="145">
        <f>H15</f>
        <v>0</v>
      </c>
      <c r="I31" s="144"/>
      <c r="J31" s="145">
        <f>J15</f>
        <v>23000</v>
      </c>
      <c r="K31" s="144"/>
      <c r="L31" s="145">
        <f>L15</f>
        <v>5000</v>
      </c>
      <c r="N31" s="180"/>
      <c r="O31" s="138"/>
      <c r="P31" s="138"/>
      <c r="Q31" s="168"/>
      <c r="R31" s="154"/>
      <c r="S31" s="168"/>
      <c r="T31" s="154"/>
      <c r="U31" s="168"/>
      <c r="V31" s="154"/>
      <c r="W31" s="168"/>
      <c r="X31" s="154"/>
      <c r="Y31" s="168"/>
      <c r="Z31" s="154"/>
      <c r="AA31" s="168"/>
      <c r="AB31" s="154"/>
      <c r="AC31" s="168"/>
      <c r="AD31" s="154"/>
      <c r="AF31" s="180"/>
      <c r="AG31" s="14"/>
      <c r="AH31" s="14"/>
      <c r="AI31" s="14" t="s">
        <v>289</v>
      </c>
      <c r="AJ31" s="14"/>
      <c r="AK31" s="30">
        <v>1057000</v>
      </c>
      <c r="AL31" s="14"/>
      <c r="AM31" s="30">
        <v>1120000</v>
      </c>
      <c r="AN31" s="174"/>
      <c r="AO31" s="177"/>
      <c r="AP31" s="14"/>
      <c r="AQ31" s="14"/>
      <c r="AR31" s="14"/>
      <c r="AS31" s="14"/>
      <c r="AT31" s="14"/>
      <c r="AU31" s="30"/>
      <c r="AV31" s="14"/>
      <c r="AW31" s="30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</row>
    <row r="32" spans="1:49" ht="13.5" thickBot="1">
      <c r="A32" s="139"/>
      <c r="B32" s="139" t="s">
        <v>291</v>
      </c>
      <c r="C32" s="144" t="s">
        <v>3</v>
      </c>
      <c r="D32" s="147">
        <f>SUM(D27:D31)</f>
        <v>13511000</v>
      </c>
      <c r="E32" s="144" t="s">
        <v>3</v>
      </c>
      <c r="F32" s="147">
        <f>SUM(F27:F31)</f>
        <v>14573000</v>
      </c>
      <c r="G32" s="144" t="s">
        <v>3</v>
      </c>
      <c r="H32" s="147">
        <f>SUM(H27:H31)</f>
        <v>235000</v>
      </c>
      <c r="I32" s="144" t="s">
        <v>3</v>
      </c>
      <c r="J32" s="147">
        <f>SUM(J27:J31)</f>
        <v>18372000</v>
      </c>
      <c r="K32" s="144" t="s">
        <v>3</v>
      </c>
      <c r="L32" s="147">
        <f>SUM(L27:L31)</f>
        <v>961000</v>
      </c>
      <c r="O32" s="138"/>
      <c r="P32" s="138"/>
      <c r="Q32" s="169"/>
      <c r="R32" s="154"/>
      <c r="S32" s="169"/>
      <c r="T32" s="154"/>
      <c r="U32" s="169"/>
      <c r="V32" s="154"/>
      <c r="W32" s="169"/>
      <c r="X32" s="154"/>
      <c r="Y32" s="169"/>
      <c r="Z32" s="154"/>
      <c r="AA32" s="169"/>
      <c r="AB32" s="154"/>
      <c r="AC32" s="169"/>
      <c r="AD32" s="154"/>
      <c r="AE32" s="172"/>
      <c r="AI32" s="14" t="s">
        <v>254</v>
      </c>
      <c r="AK32" s="30">
        <v>769000</v>
      </c>
      <c r="AM32" s="30">
        <v>288000</v>
      </c>
      <c r="AN32" s="174"/>
      <c r="AP32" s="174"/>
      <c r="AQ32" s="174"/>
      <c r="AR32" s="174"/>
      <c r="AS32" s="174"/>
      <c r="AT32" s="174"/>
      <c r="AU32" s="71"/>
      <c r="AV32" s="174"/>
      <c r="AW32" s="71"/>
    </row>
    <row r="33" spans="1:49" ht="13.5" thickTop="1">
      <c r="A33" s="138"/>
      <c r="B33" s="138"/>
      <c r="C33" s="169"/>
      <c r="D33" s="154"/>
      <c r="E33" s="169"/>
      <c r="F33" s="154"/>
      <c r="G33" s="169"/>
      <c r="H33" s="154"/>
      <c r="I33" s="169"/>
      <c r="J33" s="154"/>
      <c r="K33" s="169"/>
      <c r="L33" s="154"/>
      <c r="AI33" s="14" t="s">
        <v>255</v>
      </c>
      <c r="AK33" s="30">
        <v>13000</v>
      </c>
      <c r="AM33" s="30">
        <v>17000</v>
      </c>
      <c r="AN33" s="174"/>
      <c r="AP33" s="174"/>
      <c r="AQ33" s="174"/>
      <c r="AR33" s="174"/>
      <c r="AS33" s="174"/>
      <c r="AT33" s="174"/>
      <c r="AU33" s="71"/>
      <c r="AV33" s="174"/>
      <c r="AW33" s="71"/>
    </row>
    <row r="34" spans="1:49" ht="12.75">
      <c r="A34" s="138"/>
      <c r="B34" s="138"/>
      <c r="C34" s="169"/>
      <c r="D34" s="154"/>
      <c r="E34" s="169"/>
      <c r="F34" s="154"/>
      <c r="G34" s="169"/>
      <c r="H34" s="154"/>
      <c r="I34" s="169"/>
      <c r="J34" s="154"/>
      <c r="K34" s="169"/>
      <c r="L34" s="154"/>
      <c r="AK34" s="30"/>
      <c r="AM34" s="30"/>
      <c r="AN34" s="174"/>
      <c r="AU34" s="30"/>
      <c r="AW34" s="30"/>
    </row>
    <row r="35" spans="33:49" ht="12.75">
      <c r="AG35" s="174"/>
      <c r="AH35" s="174" t="s">
        <v>325</v>
      </c>
      <c r="AI35" s="174"/>
      <c r="AJ35" s="174"/>
      <c r="AK35" s="71"/>
      <c r="AL35" s="174"/>
      <c r="AM35" s="71"/>
      <c r="AN35" s="174"/>
      <c r="AU35" s="30"/>
      <c r="AW35" s="30"/>
    </row>
    <row r="36" spans="33:49" ht="12.75">
      <c r="AG36" s="174"/>
      <c r="AH36" s="174"/>
      <c r="AI36" s="174"/>
      <c r="AJ36" s="174"/>
      <c r="AK36" s="71"/>
      <c r="AL36" s="174"/>
      <c r="AM36" s="71"/>
      <c r="AN36" s="174"/>
      <c r="AU36" s="30"/>
      <c r="AW36" s="30"/>
    </row>
    <row r="37" spans="33:49" ht="12.75">
      <c r="AG37" s="174"/>
      <c r="AH37" s="174"/>
      <c r="AI37" s="174" t="s">
        <v>287</v>
      </c>
      <c r="AJ37" s="174"/>
      <c r="AK37" s="71">
        <v>32000</v>
      </c>
      <c r="AL37" s="174"/>
      <c r="AM37" s="71">
        <v>61000</v>
      </c>
      <c r="AU37" s="30"/>
      <c r="AW37" s="30"/>
    </row>
    <row r="38" spans="1:49" ht="12.75">
      <c r="A38" s="139"/>
      <c r="B38" s="139"/>
      <c r="C38" s="139"/>
      <c r="D38" s="140"/>
      <c r="E38" s="139"/>
      <c r="F38" s="140" t="s">
        <v>296</v>
      </c>
      <c r="G38" s="139"/>
      <c r="H38" s="140"/>
      <c r="I38" s="139"/>
      <c r="J38" s="140" t="s">
        <v>300</v>
      </c>
      <c r="K38" s="139"/>
      <c r="L38" s="140" t="s">
        <v>64</v>
      </c>
      <c r="AG38" s="174"/>
      <c r="AH38" s="174"/>
      <c r="AI38" s="174" t="s">
        <v>288</v>
      </c>
      <c r="AJ38" s="174"/>
      <c r="AK38" s="71">
        <v>1879000</v>
      </c>
      <c r="AL38" s="174"/>
      <c r="AM38" s="71">
        <v>369000</v>
      </c>
      <c r="AU38" s="30"/>
      <c r="AW38" s="30"/>
    </row>
    <row r="39" spans="1:49" ht="12.75">
      <c r="A39" s="139"/>
      <c r="B39" s="139"/>
      <c r="C39" s="139"/>
      <c r="D39" s="140" t="s">
        <v>292</v>
      </c>
      <c r="E39" s="139"/>
      <c r="F39" s="140" t="s">
        <v>297</v>
      </c>
      <c r="G39" s="139"/>
      <c r="H39" s="140" t="s">
        <v>298</v>
      </c>
      <c r="I39" s="139"/>
      <c r="J39" s="140" t="s">
        <v>292</v>
      </c>
      <c r="K39" s="139"/>
      <c r="L39" s="140" t="s">
        <v>301</v>
      </c>
      <c r="AG39" s="174"/>
      <c r="AH39" s="174"/>
      <c r="AI39" s="174" t="s">
        <v>254</v>
      </c>
      <c r="AJ39" s="174"/>
      <c r="AK39" s="161">
        <v>47000</v>
      </c>
      <c r="AL39" s="174"/>
      <c r="AM39" s="161">
        <v>0</v>
      </c>
      <c r="AU39" s="30"/>
      <c r="AW39" s="30"/>
    </row>
    <row r="40" spans="1:49" ht="12.75">
      <c r="A40" s="152" t="s">
        <v>240</v>
      </c>
      <c r="B40" s="152"/>
      <c r="C40" s="139"/>
      <c r="D40" s="141" t="s">
        <v>293</v>
      </c>
      <c r="E40" s="139"/>
      <c r="F40" s="141" t="s">
        <v>113</v>
      </c>
      <c r="G40" s="139"/>
      <c r="H40" s="141" t="s">
        <v>299</v>
      </c>
      <c r="I40" s="139"/>
      <c r="J40" s="141" t="s">
        <v>293</v>
      </c>
      <c r="K40" s="139"/>
      <c r="L40" s="141" t="s">
        <v>302</v>
      </c>
      <c r="AG40" s="174"/>
      <c r="AH40" s="174"/>
      <c r="AI40" s="174"/>
      <c r="AJ40" s="174"/>
      <c r="AK40" s="71"/>
      <c r="AL40" s="174"/>
      <c r="AM40" s="71"/>
      <c r="AU40" s="30"/>
      <c r="AW40" s="30"/>
    </row>
    <row r="41" spans="1:49" ht="13.5" thickBot="1">
      <c r="A41" s="157"/>
      <c r="B41" s="157"/>
      <c r="C41" s="139"/>
      <c r="D41" s="140"/>
      <c r="E41" s="139"/>
      <c r="F41" s="140"/>
      <c r="G41" s="139"/>
      <c r="H41" s="140"/>
      <c r="I41" s="139"/>
      <c r="J41" s="140"/>
      <c r="K41" s="139"/>
      <c r="L41" s="140"/>
      <c r="AH41" s="14" t="s">
        <v>326</v>
      </c>
      <c r="AJ41" s="14" t="s">
        <v>3</v>
      </c>
      <c r="AK41" s="179">
        <f>SUM(AK22:AK39)</f>
        <v>5921000</v>
      </c>
      <c r="AL41" s="14" t="s">
        <v>3</v>
      </c>
      <c r="AM41" s="179">
        <f>SUM(AM22:AM39)</f>
        <v>5538000</v>
      </c>
      <c r="AU41" s="30"/>
      <c r="AW41" s="30"/>
    </row>
    <row r="42" spans="1:49" ht="13.5" thickTop="1">
      <c r="A42" s="142" t="s">
        <v>286</v>
      </c>
      <c r="B42" s="173"/>
      <c r="C42" s="143"/>
      <c r="D42" s="139"/>
      <c r="E42" s="142"/>
      <c r="F42" s="139"/>
      <c r="G42" s="142"/>
      <c r="H42" s="139"/>
      <c r="I42" s="142"/>
      <c r="J42" s="139"/>
      <c r="K42" s="142"/>
      <c r="L42" s="139"/>
      <c r="AK42" s="30"/>
      <c r="AM42" s="30"/>
      <c r="AU42" s="30"/>
      <c r="AW42" s="30"/>
    </row>
    <row r="43" spans="1:49" ht="13.5" thickBot="1">
      <c r="A43" s="173"/>
      <c r="B43" s="173"/>
      <c r="C43" s="143"/>
      <c r="D43" s="139"/>
      <c r="E43" s="142"/>
      <c r="F43" s="139"/>
      <c r="G43" s="142"/>
      <c r="H43" s="139"/>
      <c r="I43" s="142"/>
      <c r="J43" s="139"/>
      <c r="K43" s="142"/>
      <c r="L43" s="139"/>
      <c r="AG43" s="14" t="s">
        <v>327</v>
      </c>
      <c r="AJ43" s="14" t="s">
        <v>3</v>
      </c>
      <c r="AK43" s="179">
        <f>AK15+AK41</f>
        <v>13511000</v>
      </c>
      <c r="AL43" s="14" t="s">
        <v>3</v>
      </c>
      <c r="AM43" s="179">
        <f>AM15+AM41</f>
        <v>21540000</v>
      </c>
      <c r="AU43" s="30"/>
      <c r="AW43" s="30"/>
    </row>
    <row r="44" spans="1:49" ht="13.5" thickTop="1">
      <c r="A44" s="139" t="s">
        <v>287</v>
      </c>
      <c r="C44" s="144" t="s">
        <v>3</v>
      </c>
      <c r="D44" s="145">
        <v>2510000</v>
      </c>
      <c r="E44" s="144" t="s">
        <v>3</v>
      </c>
      <c r="F44" s="145">
        <v>2510000</v>
      </c>
      <c r="G44" s="144" t="s">
        <v>3</v>
      </c>
      <c r="H44" s="145">
        <v>0</v>
      </c>
      <c r="I44" s="144" t="s">
        <v>3</v>
      </c>
      <c r="J44" s="145">
        <v>2274000</v>
      </c>
      <c r="K44" s="144" t="s">
        <v>3</v>
      </c>
      <c r="L44" s="145">
        <v>146000</v>
      </c>
      <c r="AU44" s="30"/>
      <c r="AW44" s="30"/>
    </row>
    <row r="45" spans="1:49" ht="12.75">
      <c r="A45" s="139" t="s">
        <v>288</v>
      </c>
      <c r="C45" s="144"/>
      <c r="D45" s="145">
        <v>9217000</v>
      </c>
      <c r="E45" s="144"/>
      <c r="F45" s="145">
        <v>10059000</v>
      </c>
      <c r="G45" s="144"/>
      <c r="H45" s="145">
        <v>0</v>
      </c>
      <c r="I45" s="144"/>
      <c r="J45" s="145">
        <v>8375000</v>
      </c>
      <c r="K45" s="144"/>
      <c r="L45" s="145">
        <v>551000</v>
      </c>
      <c r="AU45" s="30"/>
      <c r="AW45" s="30"/>
    </row>
    <row r="46" spans="1:49" ht="12.75">
      <c r="A46" s="139" t="s">
        <v>289</v>
      </c>
      <c r="C46" s="144"/>
      <c r="D46" s="145">
        <v>1950000</v>
      </c>
      <c r="E46" s="144"/>
      <c r="F46" s="145">
        <v>1950000</v>
      </c>
      <c r="G46" s="144"/>
      <c r="H46" s="145">
        <v>0</v>
      </c>
      <c r="I46" s="144"/>
      <c r="J46" s="145">
        <v>1157000</v>
      </c>
      <c r="K46" s="144"/>
      <c r="L46" s="145">
        <v>141000</v>
      </c>
      <c r="AU46" s="30"/>
      <c r="AW46" s="30"/>
    </row>
    <row r="47" spans="1:49" ht="12.75">
      <c r="A47" s="139" t="s">
        <v>254</v>
      </c>
      <c r="C47" s="144"/>
      <c r="D47" s="145">
        <v>5163000</v>
      </c>
      <c r="E47" s="144"/>
      <c r="F47" s="145">
        <v>5163000</v>
      </c>
      <c r="G47" s="144"/>
      <c r="H47" s="145">
        <v>0</v>
      </c>
      <c r="I47" s="144"/>
      <c r="J47" s="145">
        <v>4671000</v>
      </c>
      <c r="K47" s="144"/>
      <c r="L47" s="145">
        <v>305000</v>
      </c>
      <c r="AU47" s="30"/>
      <c r="AW47" s="30"/>
    </row>
    <row r="48" spans="1:49" ht="12.75">
      <c r="A48" s="139" t="s">
        <v>255</v>
      </c>
      <c r="C48" s="144"/>
      <c r="D48" s="145">
        <v>17000</v>
      </c>
      <c r="E48" s="144"/>
      <c r="F48" s="145">
        <v>17000</v>
      </c>
      <c r="G48" s="144"/>
      <c r="H48" s="145">
        <v>0</v>
      </c>
      <c r="I48" s="144"/>
      <c r="J48" s="145">
        <v>9000</v>
      </c>
      <c r="K48" s="144"/>
      <c r="L48" s="145">
        <v>1000</v>
      </c>
      <c r="AU48" s="30"/>
      <c r="AW48" s="30"/>
    </row>
    <row r="49" spans="1:49" ht="13.5" thickBot="1">
      <c r="A49" s="139"/>
      <c r="B49" s="139" t="s">
        <v>45</v>
      </c>
      <c r="C49" s="144" t="s">
        <v>3</v>
      </c>
      <c r="D49" s="147">
        <f>SUM(D44:D48)</f>
        <v>18857000</v>
      </c>
      <c r="E49" s="144" t="s">
        <v>3</v>
      </c>
      <c r="F49" s="147">
        <f>SUM(F44:F48)</f>
        <v>19699000</v>
      </c>
      <c r="G49" s="144" t="s">
        <v>3</v>
      </c>
      <c r="H49" s="147">
        <f>SUM(H44:H48)</f>
        <v>0</v>
      </c>
      <c r="I49" s="144" t="s">
        <v>3</v>
      </c>
      <c r="J49" s="147">
        <f>SUM(J44:J48)</f>
        <v>16486000</v>
      </c>
      <c r="K49" s="144" t="s">
        <v>3</v>
      </c>
      <c r="L49" s="147">
        <f>SUM(L44:L48)</f>
        <v>1144000</v>
      </c>
      <c r="AU49" s="30"/>
      <c r="AW49" s="30"/>
    </row>
    <row r="50" spans="1:49" ht="13.5" thickTop="1">
      <c r="A50" s="139"/>
      <c r="B50" s="139"/>
      <c r="C50" s="144"/>
      <c r="D50" s="145"/>
      <c r="E50" s="144"/>
      <c r="F50" s="145"/>
      <c r="G50" s="144"/>
      <c r="H50" s="145"/>
      <c r="I50" s="144"/>
      <c r="J50" s="145"/>
      <c r="K50" s="144"/>
      <c r="L50" s="145"/>
      <c r="AU50" s="30"/>
      <c r="AW50" s="30"/>
    </row>
    <row r="51" spans="1:49" ht="12.75">
      <c r="A51" s="139" t="s">
        <v>290</v>
      </c>
      <c r="B51" s="139"/>
      <c r="C51" s="144"/>
      <c r="D51" s="145"/>
      <c r="E51" s="144"/>
      <c r="F51" s="145"/>
      <c r="G51" s="144"/>
      <c r="H51" s="145"/>
      <c r="I51" s="144"/>
      <c r="J51" s="145"/>
      <c r="K51" s="144"/>
      <c r="L51" s="145"/>
      <c r="AU51" s="30"/>
      <c r="AW51" s="30"/>
    </row>
    <row r="52" spans="1:49" ht="12.75">
      <c r="A52" s="138"/>
      <c r="B52" s="138"/>
      <c r="C52" s="168"/>
      <c r="D52" s="154"/>
      <c r="E52" s="168"/>
      <c r="F52" s="154"/>
      <c r="G52" s="168"/>
      <c r="H52" s="154"/>
      <c r="I52" s="168"/>
      <c r="J52" s="154"/>
      <c r="K52" s="168"/>
      <c r="L52" s="154"/>
      <c r="AU52" s="30"/>
      <c r="AW52" s="30"/>
    </row>
    <row r="53" spans="1:49" ht="12.75">
      <c r="A53" s="139" t="s">
        <v>287</v>
      </c>
      <c r="C53" s="144" t="s">
        <v>3</v>
      </c>
      <c r="D53" s="145">
        <v>1771000</v>
      </c>
      <c r="E53" s="144" t="s">
        <v>3</v>
      </c>
      <c r="F53" s="145">
        <v>1771000</v>
      </c>
      <c r="G53" s="144" t="s">
        <v>3</v>
      </c>
      <c r="H53" s="145">
        <v>100000</v>
      </c>
      <c r="I53" s="144" t="s">
        <v>3</v>
      </c>
      <c r="J53" s="145">
        <v>1068000</v>
      </c>
      <c r="K53" s="144" t="s">
        <v>3</v>
      </c>
      <c r="L53" s="145">
        <v>103000</v>
      </c>
      <c r="AU53" s="30"/>
      <c r="AW53" s="30"/>
    </row>
    <row r="54" spans="1:49" ht="12.75">
      <c r="A54" s="139" t="s">
        <v>288</v>
      </c>
      <c r="C54" s="144"/>
      <c r="D54" s="145">
        <v>689000</v>
      </c>
      <c r="E54" s="144"/>
      <c r="F54" s="145">
        <v>689000</v>
      </c>
      <c r="G54" s="144"/>
      <c r="H54" s="145">
        <v>81000</v>
      </c>
      <c r="I54" s="144"/>
      <c r="J54" s="145">
        <v>2713000</v>
      </c>
      <c r="K54" s="144"/>
      <c r="L54" s="145">
        <v>48000</v>
      </c>
      <c r="AU54" s="30"/>
      <c r="AW54" s="30"/>
    </row>
    <row r="55" spans="1:49" ht="12.75">
      <c r="A55" s="139" t="s">
        <v>289</v>
      </c>
      <c r="C55" s="144"/>
      <c r="D55" s="145">
        <v>191000</v>
      </c>
      <c r="E55" s="144"/>
      <c r="F55" s="145">
        <v>191000</v>
      </c>
      <c r="G55" s="144"/>
      <c r="H55" s="145">
        <v>46000</v>
      </c>
      <c r="I55" s="144"/>
      <c r="J55" s="145">
        <v>354000</v>
      </c>
      <c r="K55" s="144"/>
      <c r="L55" s="145">
        <v>13000</v>
      </c>
      <c r="AU55" s="30"/>
      <c r="AW55" s="30"/>
    </row>
    <row r="56" spans="1:49" ht="12.75">
      <c r="A56" s="139" t="s">
        <v>254</v>
      </c>
      <c r="C56" s="144"/>
      <c r="D56" s="145">
        <v>32000</v>
      </c>
      <c r="E56" s="144"/>
      <c r="F56" s="145">
        <v>32000</v>
      </c>
      <c r="G56" s="144"/>
      <c r="H56" s="145">
        <v>1000</v>
      </c>
      <c r="I56" s="144"/>
      <c r="J56" s="145">
        <v>223000</v>
      </c>
      <c r="K56" s="144"/>
      <c r="L56" s="145">
        <v>2000</v>
      </c>
      <c r="AU56" s="30"/>
      <c r="AW56" s="30"/>
    </row>
    <row r="57" spans="1:49" ht="13.5" thickBot="1">
      <c r="A57" s="139"/>
      <c r="B57" s="139" t="s">
        <v>45</v>
      </c>
      <c r="C57" s="144" t="s">
        <v>3</v>
      </c>
      <c r="D57" s="147">
        <f>SUM(D53:D56)</f>
        <v>2683000</v>
      </c>
      <c r="E57" s="144" t="s">
        <v>3</v>
      </c>
      <c r="F57" s="147">
        <f>SUM(F53:F56)</f>
        <v>2683000</v>
      </c>
      <c r="G57" s="144" t="s">
        <v>3</v>
      </c>
      <c r="H57" s="147">
        <f>SUM(H53:H56)</f>
        <v>228000</v>
      </c>
      <c r="I57" s="144" t="s">
        <v>3</v>
      </c>
      <c r="J57" s="147">
        <f>SUM(J53:J56)</f>
        <v>4358000</v>
      </c>
      <c r="K57" s="144" t="s">
        <v>3</v>
      </c>
      <c r="L57" s="147">
        <f>SUM(L53:L56)</f>
        <v>166000</v>
      </c>
      <c r="AU57" s="30"/>
      <c r="AW57" s="30"/>
    </row>
    <row r="58" spans="1:12" ht="13.5" thickTop="1">
      <c r="A58" s="138"/>
      <c r="B58" s="138"/>
      <c r="C58" s="169"/>
      <c r="D58" s="154"/>
      <c r="E58" s="169"/>
      <c r="F58" s="154"/>
      <c r="G58" s="169"/>
      <c r="H58" s="154"/>
      <c r="I58" s="169"/>
      <c r="J58" s="154"/>
      <c r="K58" s="169"/>
      <c r="L58" s="154"/>
    </row>
    <row r="59" spans="1:12" ht="12.75">
      <c r="A59" s="138"/>
      <c r="B59" s="138"/>
      <c r="C59" s="169"/>
      <c r="D59" s="154"/>
      <c r="E59" s="169"/>
      <c r="F59" s="154"/>
      <c r="G59" s="169"/>
      <c r="H59" s="154"/>
      <c r="I59" s="169"/>
      <c r="J59" s="154"/>
      <c r="K59" s="169"/>
      <c r="L59" s="154"/>
    </row>
    <row r="60" spans="1:12" ht="12.75">
      <c r="A60" s="139" t="s">
        <v>287</v>
      </c>
      <c r="C60" s="144" t="s">
        <v>3</v>
      </c>
      <c r="D60" s="145">
        <f>D44+D53</f>
        <v>4281000</v>
      </c>
      <c r="E60" s="144" t="s">
        <v>3</v>
      </c>
      <c r="F60" s="145">
        <f>F44+F53</f>
        <v>4281000</v>
      </c>
      <c r="G60" s="144" t="s">
        <v>3</v>
      </c>
      <c r="H60" s="145">
        <f>H44+H53</f>
        <v>100000</v>
      </c>
      <c r="I60" s="144" t="s">
        <v>3</v>
      </c>
      <c r="J60" s="145">
        <f>J44+J53</f>
        <v>3342000</v>
      </c>
      <c r="K60" s="144" t="s">
        <v>3</v>
      </c>
      <c r="L60" s="145">
        <f>L44+L53</f>
        <v>249000</v>
      </c>
    </row>
    <row r="61" spans="1:12" ht="12.75">
      <c r="A61" s="139" t="s">
        <v>288</v>
      </c>
      <c r="C61" s="144"/>
      <c r="D61" s="145">
        <f>D45+D54</f>
        <v>9906000</v>
      </c>
      <c r="E61" s="144"/>
      <c r="F61" s="145">
        <f>F45+F54</f>
        <v>10748000</v>
      </c>
      <c r="G61" s="144"/>
      <c r="H61" s="145">
        <f>H45+H54</f>
        <v>81000</v>
      </c>
      <c r="I61" s="144"/>
      <c r="J61" s="145">
        <f>J45+J54</f>
        <v>11088000</v>
      </c>
      <c r="K61" s="144"/>
      <c r="L61" s="145">
        <f>L45+L54</f>
        <v>599000</v>
      </c>
    </row>
    <row r="62" spans="1:12" ht="12.75">
      <c r="A62" s="139" t="s">
        <v>289</v>
      </c>
      <c r="C62" s="144"/>
      <c r="D62" s="145">
        <f>D46+D55</f>
        <v>2141000</v>
      </c>
      <c r="E62" s="144"/>
      <c r="F62" s="145">
        <f>F46+F55</f>
        <v>2141000</v>
      </c>
      <c r="G62" s="144"/>
      <c r="H62" s="145">
        <f>H46+H55</f>
        <v>46000</v>
      </c>
      <c r="I62" s="144"/>
      <c r="J62" s="145">
        <f>J46+J55</f>
        <v>1511000</v>
      </c>
      <c r="K62" s="144"/>
      <c r="L62" s="145">
        <f>L46+L55</f>
        <v>154000</v>
      </c>
    </row>
    <row r="63" spans="1:12" ht="12.75">
      <c r="A63" s="139" t="s">
        <v>254</v>
      </c>
      <c r="C63" s="144"/>
      <c r="D63" s="145">
        <f>D47+D56</f>
        <v>5195000</v>
      </c>
      <c r="E63" s="144"/>
      <c r="F63" s="145">
        <f>F47+F56</f>
        <v>5195000</v>
      </c>
      <c r="G63" s="144"/>
      <c r="H63" s="145">
        <f>H47+H56</f>
        <v>1000</v>
      </c>
      <c r="I63" s="144"/>
      <c r="J63" s="145">
        <f>J47+J56</f>
        <v>4894000</v>
      </c>
      <c r="K63" s="144"/>
      <c r="L63" s="145">
        <f>L47+L56</f>
        <v>307000</v>
      </c>
    </row>
    <row r="64" spans="1:12" ht="12.75">
      <c r="A64" s="139" t="s">
        <v>255</v>
      </c>
      <c r="C64" s="144"/>
      <c r="D64" s="145">
        <f>D48</f>
        <v>17000</v>
      </c>
      <c r="E64" s="144"/>
      <c r="F64" s="145">
        <f>F48</f>
        <v>17000</v>
      </c>
      <c r="G64" s="144"/>
      <c r="H64" s="145">
        <f>H48</f>
        <v>0</v>
      </c>
      <c r="I64" s="144"/>
      <c r="J64" s="145">
        <f>J48</f>
        <v>9000</v>
      </c>
      <c r="K64" s="144"/>
      <c r="L64" s="145">
        <f>L48</f>
        <v>1000</v>
      </c>
    </row>
    <row r="65" spans="1:12" ht="13.5" thickBot="1">
      <c r="A65" s="139"/>
      <c r="B65" s="139" t="s">
        <v>291</v>
      </c>
      <c r="C65" s="144" t="s">
        <v>3</v>
      </c>
      <c r="D65" s="147">
        <f>SUM(D60:D64)</f>
        <v>21540000</v>
      </c>
      <c r="E65" s="144" t="s">
        <v>3</v>
      </c>
      <c r="F65" s="147">
        <f>SUM(F60:F64)</f>
        <v>22382000</v>
      </c>
      <c r="G65" s="144" t="s">
        <v>3</v>
      </c>
      <c r="H65" s="147">
        <f>SUM(H60:H64)</f>
        <v>228000</v>
      </c>
      <c r="I65" s="144" t="s">
        <v>3</v>
      </c>
      <c r="J65" s="147">
        <f>SUM(J60:J64)</f>
        <v>20844000</v>
      </c>
      <c r="K65" s="144" t="s">
        <v>3</v>
      </c>
      <c r="L65" s="147">
        <f>SUM(L60:L64)</f>
        <v>1310000</v>
      </c>
    </row>
    <row r="66" spans="1:12" ht="13.5" thickTop="1">
      <c r="A66" s="138"/>
      <c r="B66" s="138"/>
      <c r="C66" s="169"/>
      <c r="D66" s="154"/>
      <c r="E66" s="169"/>
      <c r="F66" s="154"/>
      <c r="G66" s="169"/>
      <c r="H66" s="154"/>
      <c r="I66" s="169"/>
      <c r="J66" s="154"/>
      <c r="K66" s="169"/>
      <c r="L66" s="1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3:F1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2.8515625" style="0" customWidth="1"/>
    <col min="4" max="4" width="11.421875" style="0" bestFit="1" customWidth="1"/>
    <col min="5" max="5" width="2.8515625" style="0" customWidth="1"/>
    <col min="6" max="6" width="11.421875" style="0" bestFit="1" customWidth="1"/>
  </cols>
  <sheetData>
    <row r="3" spans="1:4" ht="12.75">
      <c r="A3" s="155" t="s">
        <v>495</v>
      </c>
      <c r="B3" s="162"/>
      <c r="C3" s="162"/>
      <c r="D3" s="162"/>
    </row>
    <row r="5" spans="1:6" ht="12.75">
      <c r="A5" s="188"/>
      <c r="B5" s="188"/>
      <c r="C5" s="188"/>
      <c r="D5" s="190" t="s">
        <v>176</v>
      </c>
      <c r="E5" s="188"/>
      <c r="F5" s="190" t="s">
        <v>177</v>
      </c>
    </row>
    <row r="6" spans="1:6" ht="12.75">
      <c r="A6" s="189" t="s">
        <v>336</v>
      </c>
      <c r="B6" s="189"/>
      <c r="C6" s="189" t="s">
        <v>3</v>
      </c>
      <c r="D6" s="191">
        <v>2683000</v>
      </c>
      <c r="E6" s="189" t="s">
        <v>3</v>
      </c>
      <c r="F6" s="191">
        <v>2683000</v>
      </c>
    </row>
    <row r="7" spans="1:6" ht="12.75">
      <c r="A7" s="189" t="s">
        <v>338</v>
      </c>
      <c r="B7" s="189"/>
      <c r="C7" s="188"/>
      <c r="D7" s="191">
        <v>6000</v>
      </c>
      <c r="E7" s="188"/>
      <c r="F7" s="191">
        <v>1123000</v>
      </c>
    </row>
    <row r="8" spans="1:6" ht="12.75">
      <c r="A8" s="189" t="s">
        <v>339</v>
      </c>
      <c r="B8" s="189"/>
      <c r="C8" s="188"/>
      <c r="D8" s="191">
        <v>3441000</v>
      </c>
      <c r="E8" s="188"/>
      <c r="F8" s="191">
        <v>2269000</v>
      </c>
    </row>
    <row r="9" spans="1:6" ht="12.75">
      <c r="A9" s="189" t="s">
        <v>340</v>
      </c>
      <c r="B9" s="189"/>
      <c r="C9" s="188"/>
      <c r="D9" s="192">
        <v>2665000</v>
      </c>
      <c r="E9" s="187"/>
      <c r="F9" s="192">
        <v>2152000</v>
      </c>
    </row>
    <row r="10" spans="1:6" ht="12.75">
      <c r="A10" s="189" t="s">
        <v>341</v>
      </c>
      <c r="B10" s="189"/>
      <c r="C10" s="188"/>
      <c r="D10" s="193">
        <v>516000</v>
      </c>
      <c r="E10" s="194"/>
      <c r="F10" s="193">
        <v>477000</v>
      </c>
    </row>
    <row r="11" spans="1:6" ht="12.75">
      <c r="A11" s="189"/>
      <c r="B11" s="189"/>
      <c r="C11" s="188"/>
      <c r="D11" s="192">
        <f>SUM(D6:D10)</f>
        <v>9311000</v>
      </c>
      <c r="E11" s="194"/>
      <c r="F11" s="192">
        <f>SUM(F6:F10)</f>
        <v>8704000</v>
      </c>
    </row>
    <row r="12" spans="1:6" ht="12.75">
      <c r="A12" s="189"/>
      <c r="B12" s="189"/>
      <c r="C12" s="188"/>
      <c r="D12" s="192"/>
      <c r="E12" s="194"/>
      <c r="F12" s="192"/>
    </row>
    <row r="13" spans="1:6" ht="12.75">
      <c r="A13" s="189" t="s">
        <v>337</v>
      </c>
      <c r="B13" s="189"/>
      <c r="C13" s="188"/>
      <c r="D13" s="192"/>
      <c r="E13" s="194"/>
      <c r="F13" s="192"/>
    </row>
    <row r="14" spans="1:6" ht="12.75">
      <c r="A14" s="189"/>
      <c r="B14" s="189" t="s">
        <v>342</v>
      </c>
      <c r="C14" s="188"/>
      <c r="D14" s="193">
        <v>-2577000</v>
      </c>
      <c r="E14" s="194"/>
      <c r="F14" s="193">
        <v>-2245000</v>
      </c>
    </row>
    <row r="15" spans="1:6" ht="12.75">
      <c r="A15" s="189"/>
      <c r="B15" s="189"/>
      <c r="C15" s="188"/>
      <c r="D15" s="192"/>
      <c r="E15" s="194"/>
      <c r="F15" s="192"/>
    </row>
    <row r="16" spans="1:6" ht="13.5" thickBot="1">
      <c r="A16" s="189"/>
      <c r="B16" s="189"/>
      <c r="C16" s="189" t="s">
        <v>3</v>
      </c>
      <c r="D16" s="195">
        <f>D11+D14</f>
        <v>6734000</v>
      </c>
      <c r="E16" s="189" t="s">
        <v>3</v>
      </c>
      <c r="F16" s="195">
        <f>F11+F14</f>
        <v>6459000</v>
      </c>
    </row>
    <row r="17" spans="1:6" ht="13.5" thickTop="1">
      <c r="A17" s="188"/>
      <c r="B17" s="188"/>
      <c r="C17" s="188"/>
      <c r="D17" s="188"/>
      <c r="E17" s="188"/>
      <c r="F17" s="18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3:K17"/>
  <sheetViews>
    <sheetView showGridLines="0" zoomScalePageLayoutView="0" workbookViewId="0" topLeftCell="A1">
      <selection activeCell="H25" sqref="H25"/>
    </sheetView>
  </sheetViews>
  <sheetFormatPr defaultColWidth="9.140625" defaultRowHeight="12.75"/>
  <cols>
    <col min="1" max="1" width="23.8515625" style="14" customWidth="1"/>
    <col min="2" max="2" width="2.8515625" style="14" customWidth="1"/>
    <col min="3" max="3" width="13.140625" style="14" bestFit="1" customWidth="1"/>
    <col min="4" max="4" width="2.8515625" style="14" customWidth="1"/>
    <col min="5" max="5" width="2.8515625" style="165" customWidth="1"/>
    <col min="6" max="6" width="2.8515625" style="14" customWidth="1"/>
    <col min="7" max="7" width="19.8515625" style="14" customWidth="1"/>
    <col min="8" max="8" width="2.8515625" style="14" customWidth="1"/>
    <col min="9" max="9" width="10.8515625" style="14" bestFit="1" customWidth="1"/>
    <col min="10" max="10" width="2.8515625" style="14" customWidth="1"/>
    <col min="11" max="11" width="10.8515625" style="14" bestFit="1" customWidth="1"/>
    <col min="12" max="16384" width="9.140625" style="14" customWidth="1"/>
  </cols>
  <sheetData>
    <row r="3" spans="1:7" ht="12.75">
      <c r="A3" s="163" t="s">
        <v>493</v>
      </c>
      <c r="F3" s="163" t="s">
        <v>494</v>
      </c>
      <c r="G3" s="167"/>
    </row>
    <row r="5" ht="12.75">
      <c r="C5" s="55" t="s">
        <v>349</v>
      </c>
    </row>
    <row r="6" spans="1:11" ht="12.75">
      <c r="A6" s="196" t="s">
        <v>343</v>
      </c>
      <c r="C6" s="196" t="s">
        <v>350</v>
      </c>
      <c r="I6" s="196" t="s">
        <v>176</v>
      </c>
      <c r="K6" s="196" t="s">
        <v>177</v>
      </c>
    </row>
    <row r="8" spans="1:11" ht="12.75">
      <c r="A8" s="14" t="s">
        <v>344</v>
      </c>
      <c r="B8" s="14" t="s">
        <v>3</v>
      </c>
      <c r="C8" s="30">
        <v>62420000</v>
      </c>
      <c r="F8" s="14" t="s">
        <v>351</v>
      </c>
      <c r="I8" s="30">
        <v>38000</v>
      </c>
      <c r="K8" s="30">
        <v>38000</v>
      </c>
    </row>
    <row r="9" spans="1:11" ht="12.75">
      <c r="A9" s="14" t="s">
        <v>345</v>
      </c>
      <c r="C9" s="30">
        <v>21057000</v>
      </c>
      <c r="F9" s="14" t="s">
        <v>352</v>
      </c>
      <c r="I9" s="30">
        <v>4000</v>
      </c>
      <c r="K9" s="30">
        <v>5000</v>
      </c>
    </row>
    <row r="10" spans="1:11" ht="12.75">
      <c r="A10" s="14" t="s">
        <v>346</v>
      </c>
      <c r="C10" s="30">
        <v>12880000</v>
      </c>
      <c r="F10" s="14" t="s">
        <v>353</v>
      </c>
      <c r="I10" s="30">
        <v>364000</v>
      </c>
      <c r="K10" s="30">
        <v>465000</v>
      </c>
    </row>
    <row r="11" spans="1:11" ht="12.75">
      <c r="A11" s="14" t="s">
        <v>347</v>
      </c>
      <c r="C11" s="30">
        <v>8608000</v>
      </c>
      <c r="F11" s="14" t="s">
        <v>354</v>
      </c>
      <c r="I11" s="30"/>
      <c r="K11" s="30"/>
    </row>
    <row r="12" spans="1:11" ht="12.75">
      <c r="A12" s="14" t="s">
        <v>348</v>
      </c>
      <c r="C12" s="161">
        <v>4484000</v>
      </c>
      <c r="G12" s="14" t="s">
        <v>355</v>
      </c>
      <c r="I12" s="30">
        <v>501000</v>
      </c>
      <c r="K12" s="30">
        <v>730000</v>
      </c>
    </row>
    <row r="13" spans="3:11" ht="12.75">
      <c r="C13" s="30"/>
      <c r="F13" s="14" t="s">
        <v>354</v>
      </c>
      <c r="I13" s="30"/>
      <c r="K13" s="30"/>
    </row>
    <row r="14" spans="2:11" ht="13.5" thickBot="1">
      <c r="B14" s="14" t="s">
        <v>3</v>
      </c>
      <c r="C14" s="179">
        <f>SUM(C8:C13)</f>
        <v>109449000</v>
      </c>
      <c r="G14" s="14" t="s">
        <v>356</v>
      </c>
      <c r="I14" s="161">
        <v>607000</v>
      </c>
      <c r="K14" s="161">
        <v>994000</v>
      </c>
    </row>
    <row r="15" spans="9:11" ht="13.5" thickTop="1">
      <c r="I15" s="30"/>
      <c r="K15" s="30"/>
    </row>
    <row r="16" spans="9:11" ht="13.5" thickBot="1">
      <c r="I16" s="179">
        <f>SUM(I8:I14)</f>
        <v>1514000</v>
      </c>
      <c r="K16" s="179">
        <f>SUM(K8:K14)</f>
        <v>2232000</v>
      </c>
    </row>
    <row r="17" spans="9:11" ht="13.5" thickTop="1">
      <c r="I17" s="30"/>
      <c r="K17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3:E15"/>
  <sheetViews>
    <sheetView showGridLines="0" zoomScalePageLayoutView="0" workbookViewId="0" topLeftCell="A1">
      <selection activeCell="F33" sqref="F33"/>
    </sheetView>
  </sheetViews>
  <sheetFormatPr defaultColWidth="9.140625" defaultRowHeight="12.75"/>
  <cols>
    <col min="1" max="1" width="42.140625" style="14" bestFit="1" customWidth="1"/>
    <col min="2" max="2" width="2.8515625" style="14" customWidth="1"/>
    <col min="3" max="3" width="10.8515625" style="14" bestFit="1" customWidth="1"/>
    <col min="4" max="4" width="2.8515625" style="14" customWidth="1"/>
    <col min="5" max="5" width="10.8515625" style="14" bestFit="1" customWidth="1"/>
    <col min="6" max="25" width="9.140625" style="14" customWidth="1"/>
  </cols>
  <sheetData>
    <row r="3" spans="1:2" ht="12.75">
      <c r="A3" s="163" t="s">
        <v>492</v>
      </c>
      <c r="B3" s="174"/>
    </row>
    <row r="5" spans="3:5" ht="12.75">
      <c r="C5" s="196" t="s">
        <v>176</v>
      </c>
      <c r="E5" s="196" t="s">
        <v>177</v>
      </c>
    </row>
    <row r="7" spans="1:5" ht="12.75">
      <c r="A7" s="14" t="s">
        <v>357</v>
      </c>
      <c r="B7" s="14" t="s">
        <v>3</v>
      </c>
      <c r="C7" s="30">
        <v>2700000</v>
      </c>
      <c r="D7" s="14" t="s">
        <v>3</v>
      </c>
      <c r="E7" s="30">
        <v>2700000</v>
      </c>
    </row>
    <row r="8" spans="3:5" ht="12.75">
      <c r="C8" s="30"/>
      <c r="E8" s="30"/>
    </row>
    <row r="9" spans="1:5" ht="12.75">
      <c r="A9" s="14" t="s">
        <v>358</v>
      </c>
      <c r="B9" s="14" t="s">
        <v>3</v>
      </c>
      <c r="C9" s="30">
        <v>2700000</v>
      </c>
      <c r="D9" s="14" t="s">
        <v>3</v>
      </c>
      <c r="E9" s="30">
        <v>1863000</v>
      </c>
    </row>
    <row r="10" spans="3:5" ht="12.75">
      <c r="C10" s="30"/>
      <c r="E10" s="30"/>
    </row>
    <row r="11" spans="1:5" ht="12.75">
      <c r="A11" s="14" t="s">
        <v>359</v>
      </c>
      <c r="B11" s="14" t="s">
        <v>3</v>
      </c>
      <c r="C11" s="30">
        <v>2700000</v>
      </c>
      <c r="D11" s="14" t="s">
        <v>3</v>
      </c>
      <c r="E11" s="30">
        <v>2700000</v>
      </c>
    </row>
    <row r="13" spans="1:5" ht="12.75">
      <c r="A13" s="14" t="s">
        <v>360</v>
      </c>
      <c r="C13" s="197">
        <v>0.0281</v>
      </c>
      <c r="E13" s="197">
        <v>0.03</v>
      </c>
    </row>
    <row r="14" ht="12.75">
      <c r="C14" s="197"/>
    </row>
    <row r="15" spans="1:5" ht="12.75">
      <c r="A15" s="14" t="s">
        <v>361</v>
      </c>
      <c r="C15" s="197">
        <v>0.025</v>
      </c>
      <c r="E15" s="197">
        <v>0.0349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3:C15"/>
  <sheetViews>
    <sheetView showGridLines="0" zoomScalePageLayoutView="0" workbookViewId="0" topLeftCell="A1">
      <selection activeCell="A6" sqref="A6:C16"/>
    </sheetView>
  </sheetViews>
  <sheetFormatPr defaultColWidth="9.140625" defaultRowHeight="12.75"/>
  <cols>
    <col min="1" max="1" width="27.7109375" style="14" customWidth="1"/>
    <col min="2" max="2" width="2.8515625" style="14" customWidth="1"/>
    <col min="3" max="3" width="10.8515625" style="14" customWidth="1"/>
    <col min="4" max="28" width="9.140625" style="14" customWidth="1"/>
  </cols>
  <sheetData>
    <row r="3" ht="12.75">
      <c r="A3" s="163" t="s">
        <v>491</v>
      </c>
    </row>
    <row r="6" spans="1:3" ht="12.75">
      <c r="A6" s="196" t="s">
        <v>362</v>
      </c>
      <c r="C6" s="196" t="s">
        <v>45</v>
      </c>
    </row>
    <row r="8" spans="1:3" ht="12.75">
      <c r="A8" s="14" t="s">
        <v>344</v>
      </c>
      <c r="B8" s="14" t="s">
        <v>3</v>
      </c>
      <c r="C8" s="30">
        <v>347000</v>
      </c>
    </row>
    <row r="9" spans="1:3" ht="12.75">
      <c r="A9" s="14" t="s">
        <v>345</v>
      </c>
      <c r="C9" s="30">
        <v>353000</v>
      </c>
    </row>
    <row r="10" spans="1:3" ht="12.75">
      <c r="A10" s="14" t="s">
        <v>346</v>
      </c>
      <c r="C10" s="30">
        <v>358000</v>
      </c>
    </row>
    <row r="11" spans="1:3" ht="12.75">
      <c r="A11" s="14" t="s">
        <v>347</v>
      </c>
      <c r="C11" s="30">
        <v>229000</v>
      </c>
    </row>
    <row r="12" spans="1:3" ht="12.75">
      <c r="A12" s="14" t="s">
        <v>348</v>
      </c>
      <c r="C12" s="30">
        <v>80000</v>
      </c>
    </row>
    <row r="13" spans="1:3" ht="12.75">
      <c r="A13" s="14" t="s">
        <v>363</v>
      </c>
      <c r="C13" s="161">
        <v>203000</v>
      </c>
    </row>
    <row r="14" ht="12.75">
      <c r="C14" s="30"/>
    </row>
    <row r="15" spans="2:3" ht="13.5" thickBot="1">
      <c r="B15" s="14" t="s">
        <v>3</v>
      </c>
      <c r="C15" s="179">
        <f>SUM(C8:C14)</f>
        <v>1570000</v>
      </c>
    </row>
    <row r="1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3:R23"/>
  <sheetViews>
    <sheetView showGridLines="0" zoomScalePageLayoutView="0" workbookViewId="0" topLeftCell="I1">
      <selection activeCell="N25" sqref="N25"/>
    </sheetView>
  </sheetViews>
  <sheetFormatPr defaultColWidth="9.140625" defaultRowHeight="12.75"/>
  <cols>
    <col min="1" max="1" width="30.57421875" style="14" customWidth="1"/>
    <col min="2" max="2" width="2.8515625" style="14" customWidth="1"/>
    <col min="3" max="3" width="14.28125" style="14" bestFit="1" customWidth="1"/>
    <col min="4" max="4" width="2.8515625" style="14" customWidth="1"/>
    <col min="5" max="5" width="13.7109375" style="14" bestFit="1" customWidth="1"/>
    <col min="6" max="6" width="2.8515625" style="14" customWidth="1"/>
    <col min="7" max="7" width="2.8515625" style="165" customWidth="1"/>
    <col min="8" max="8" width="29.8515625" style="116" customWidth="1"/>
    <col min="9" max="9" width="2.8515625" style="116" customWidth="1"/>
    <col min="10" max="10" width="10.28125" style="116" customWidth="1"/>
    <col min="11" max="11" width="2.8515625" style="116" customWidth="1"/>
    <col min="12" max="12" width="2.8515625" style="165" customWidth="1"/>
    <col min="13" max="13" width="2.8515625" style="14" customWidth="1"/>
    <col min="14" max="14" width="45.00390625" style="14" customWidth="1"/>
    <col min="15" max="15" width="2.8515625" style="14" customWidth="1"/>
    <col min="16" max="16" width="9.28125" style="14" bestFit="1" customWidth="1"/>
    <col min="17" max="17" width="2.8515625" style="14" customWidth="1"/>
    <col min="18" max="18" width="8.28125" style="14" bestFit="1" customWidth="1"/>
    <col min="19" max="235" width="9.140625" style="14" customWidth="1"/>
  </cols>
  <sheetData>
    <row r="3" spans="1:14" ht="12.75">
      <c r="A3" s="163" t="s">
        <v>375</v>
      </c>
      <c r="B3" s="167"/>
      <c r="C3" s="167"/>
      <c r="H3" s="163" t="s">
        <v>376</v>
      </c>
      <c r="I3" s="204"/>
      <c r="J3" s="204"/>
      <c r="M3" s="163" t="s">
        <v>382</v>
      </c>
      <c r="N3" s="167"/>
    </row>
    <row r="5" spans="3:5" ht="12.75">
      <c r="C5" s="55" t="s">
        <v>364</v>
      </c>
      <c r="D5" s="55"/>
      <c r="E5" s="55" t="s">
        <v>365</v>
      </c>
    </row>
    <row r="6" spans="3:18" ht="12.75">
      <c r="C6" s="55" t="s">
        <v>269</v>
      </c>
      <c r="D6" s="55"/>
      <c r="E6" s="55" t="s">
        <v>366</v>
      </c>
      <c r="H6" s="201" t="s">
        <v>317</v>
      </c>
      <c r="J6" s="201" t="s">
        <v>176</v>
      </c>
      <c r="M6" s="223" t="s">
        <v>317</v>
      </c>
      <c r="N6" s="223"/>
      <c r="P6" s="196" t="s">
        <v>176</v>
      </c>
      <c r="R6" s="196" t="s">
        <v>177</v>
      </c>
    </row>
    <row r="7" spans="3:5" ht="12.75">
      <c r="C7" s="196" t="s">
        <v>173</v>
      </c>
      <c r="D7" s="55"/>
      <c r="E7" s="196" t="s">
        <v>367</v>
      </c>
    </row>
    <row r="8" spans="8:13" ht="12.75">
      <c r="H8" s="116" t="s">
        <v>383</v>
      </c>
      <c r="J8" s="202">
        <v>0.0089</v>
      </c>
      <c r="M8" s="14" t="s">
        <v>377</v>
      </c>
    </row>
    <row r="9" spans="1:5" ht="12.75">
      <c r="A9" s="14" t="s">
        <v>368</v>
      </c>
      <c r="C9" s="30">
        <v>235430</v>
      </c>
      <c r="D9" s="14" t="s">
        <v>3</v>
      </c>
      <c r="E9" s="198">
        <v>10.69</v>
      </c>
    </row>
    <row r="10" spans="3:18" ht="12.75">
      <c r="C10" s="30"/>
      <c r="E10" s="198"/>
      <c r="H10" s="116" t="s">
        <v>384</v>
      </c>
      <c r="J10" s="116">
        <v>60</v>
      </c>
      <c r="N10" s="14" t="s">
        <v>378</v>
      </c>
      <c r="P10" s="30">
        <v>117840</v>
      </c>
      <c r="R10" s="30">
        <v>73180</v>
      </c>
    </row>
    <row r="11" spans="1:5" ht="12.75">
      <c r="A11" s="14" t="s">
        <v>369</v>
      </c>
      <c r="C11" s="30">
        <v>67800</v>
      </c>
      <c r="E11" s="198">
        <v>10.02</v>
      </c>
    </row>
    <row r="12" spans="1:18" ht="12.75">
      <c r="A12" s="14" t="s">
        <v>370</v>
      </c>
      <c r="C12" s="30">
        <v>47130</v>
      </c>
      <c r="E12" s="198">
        <v>10</v>
      </c>
      <c r="H12" s="116" t="s">
        <v>385</v>
      </c>
      <c r="J12" s="203">
        <v>0.25</v>
      </c>
      <c r="N12" s="14" t="s">
        <v>379</v>
      </c>
      <c r="O12" s="14" t="s">
        <v>3</v>
      </c>
      <c r="P12" s="198">
        <v>11.3</v>
      </c>
      <c r="Q12" s="14" t="s">
        <v>3</v>
      </c>
      <c r="R12" s="14">
        <v>11.33</v>
      </c>
    </row>
    <row r="13" spans="1:16" ht="12.75">
      <c r="A13" s="14" t="s">
        <v>371</v>
      </c>
      <c r="C13" s="161">
        <v>0</v>
      </c>
      <c r="E13" s="184">
        <v>0</v>
      </c>
      <c r="P13" s="198"/>
    </row>
    <row r="14" spans="3:18" ht="12.75">
      <c r="C14" s="30"/>
      <c r="E14" s="198"/>
      <c r="H14" s="116" t="s">
        <v>386</v>
      </c>
      <c r="J14" s="203">
        <v>0</v>
      </c>
      <c r="N14" s="14" t="s">
        <v>380</v>
      </c>
      <c r="P14" s="14">
        <v>92</v>
      </c>
      <c r="R14" s="14">
        <v>99</v>
      </c>
    </row>
    <row r="15" spans="1:5" ht="12.75">
      <c r="A15" s="14" t="s">
        <v>372</v>
      </c>
      <c r="C15" s="161">
        <f>C9-C11-C12</f>
        <v>120500</v>
      </c>
      <c r="E15" s="199">
        <v>11.34</v>
      </c>
    </row>
    <row r="16" spans="3:13" ht="12.75">
      <c r="C16" s="30"/>
      <c r="E16" s="198"/>
      <c r="M16" s="14" t="s">
        <v>381</v>
      </c>
    </row>
    <row r="17" spans="1:5" ht="12.75">
      <c r="A17" s="14" t="s">
        <v>371</v>
      </c>
      <c r="C17" s="30">
        <v>50000</v>
      </c>
      <c r="E17" s="198">
        <v>11.1</v>
      </c>
    </row>
    <row r="18" spans="1:18" ht="12.75">
      <c r="A18" s="14" t="s">
        <v>369</v>
      </c>
      <c r="C18" s="30">
        <v>2910</v>
      </c>
      <c r="E18" s="198">
        <v>11.35</v>
      </c>
      <c r="N18" s="14" t="s">
        <v>378</v>
      </c>
      <c r="P18" s="30">
        <v>35000</v>
      </c>
      <c r="R18" s="30">
        <v>47320</v>
      </c>
    </row>
    <row r="19" spans="1:5" ht="12.75">
      <c r="A19" s="14" t="s">
        <v>370</v>
      </c>
      <c r="C19" s="161">
        <v>14750</v>
      </c>
      <c r="E19" s="200">
        <v>11.35</v>
      </c>
    </row>
    <row r="20" spans="3:18" ht="12.75">
      <c r="C20" s="30"/>
      <c r="E20" s="198"/>
      <c r="N20" s="14" t="s">
        <v>379</v>
      </c>
      <c r="O20" s="14" t="s">
        <v>3</v>
      </c>
      <c r="P20" s="198">
        <v>11.1</v>
      </c>
      <c r="Q20" s="14" t="s">
        <v>3</v>
      </c>
      <c r="R20" s="14">
        <v>11.35</v>
      </c>
    </row>
    <row r="21" spans="1:16" ht="13.5" thickBot="1">
      <c r="A21" s="14" t="s">
        <v>373</v>
      </c>
      <c r="C21" s="179">
        <f>C15+C17-C18-C19</f>
        <v>152840</v>
      </c>
      <c r="E21" s="199">
        <v>11.26</v>
      </c>
      <c r="P21" s="198"/>
    </row>
    <row r="22" spans="3:18" ht="13.5" thickTop="1">
      <c r="C22" s="30"/>
      <c r="E22" s="198"/>
      <c r="N22" s="14" t="s">
        <v>380</v>
      </c>
      <c r="P22" s="14">
        <v>113</v>
      </c>
      <c r="R22" s="14">
        <v>99</v>
      </c>
    </row>
    <row r="23" spans="1:5" ht="13.5" thickBot="1">
      <c r="A23" s="14" t="s">
        <v>374</v>
      </c>
      <c r="C23" s="179">
        <v>117840</v>
      </c>
      <c r="E23" s="198">
        <v>11.3</v>
      </c>
    </row>
    <row r="24" ht="13.5" thickTop="1"/>
  </sheetData>
  <sheetProtection/>
  <mergeCells count="1">
    <mergeCell ref="M6:N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workbookViewId="0" topLeftCell="A1">
      <selection activeCell="C22" sqref="C22"/>
    </sheetView>
  </sheetViews>
  <sheetFormatPr defaultColWidth="9.140625" defaultRowHeight="12.75"/>
  <cols>
    <col min="1" max="2" width="2.7109375" style="14" customWidth="1"/>
    <col min="3" max="3" width="54.140625" style="14" customWidth="1"/>
    <col min="4" max="5" width="2.7109375" style="14" customWidth="1"/>
    <col min="6" max="6" width="14.421875" style="14" bestFit="1" customWidth="1"/>
    <col min="7" max="7" width="2.7109375" style="14" customWidth="1"/>
    <col min="8" max="8" width="14.421875" style="14" bestFit="1" customWidth="1"/>
    <col min="9" max="14" width="9.140625" style="14" customWidth="1"/>
    <col min="15" max="16384" width="9.140625" style="8" customWidth="1"/>
  </cols>
  <sheetData>
    <row r="1" spans="1:9" ht="15">
      <c r="A1" s="10" t="s">
        <v>143</v>
      </c>
      <c r="B1" s="11"/>
      <c r="C1" s="11"/>
      <c r="D1" s="11"/>
      <c r="E1" s="11"/>
      <c r="F1" s="12"/>
      <c r="G1" s="11"/>
      <c r="H1" s="12"/>
      <c r="I1" s="13"/>
    </row>
    <row r="2" spans="1:9" ht="15">
      <c r="A2" s="10"/>
      <c r="B2" s="11"/>
      <c r="C2" s="11"/>
      <c r="D2" s="11"/>
      <c r="E2" s="11"/>
      <c r="F2" s="12"/>
      <c r="G2" s="11"/>
      <c r="H2" s="12"/>
      <c r="I2" s="13"/>
    </row>
    <row r="3" spans="1:9" ht="15">
      <c r="A3" s="10" t="s">
        <v>0</v>
      </c>
      <c r="B3" s="11"/>
      <c r="C3" s="11"/>
      <c r="D3" s="11"/>
      <c r="E3" s="11"/>
      <c r="F3" s="12"/>
      <c r="G3" s="11"/>
      <c r="H3" s="12"/>
      <c r="I3" s="13"/>
    </row>
    <row r="4" spans="1:9" ht="15">
      <c r="A4" s="10" t="s">
        <v>175</v>
      </c>
      <c r="B4" s="11"/>
      <c r="C4" s="11"/>
      <c r="D4" s="11"/>
      <c r="E4" s="11"/>
      <c r="F4" s="12"/>
      <c r="G4" s="11"/>
      <c r="H4" s="12"/>
      <c r="I4" s="13"/>
    </row>
    <row r="5" spans="1:9" ht="15">
      <c r="A5" s="11"/>
      <c r="B5" s="11"/>
      <c r="C5" s="11"/>
      <c r="D5" s="11"/>
      <c r="E5" s="11"/>
      <c r="F5" s="12"/>
      <c r="G5" s="11"/>
      <c r="H5" s="12"/>
      <c r="I5" s="13"/>
    </row>
    <row r="6" spans="1:9" ht="15">
      <c r="A6" s="11" t="s">
        <v>10</v>
      </c>
      <c r="B6" s="11"/>
      <c r="C6" s="11"/>
      <c r="D6" s="11"/>
      <c r="E6" s="11"/>
      <c r="F6" s="12"/>
      <c r="G6" s="11"/>
      <c r="H6" s="12"/>
      <c r="I6" s="13"/>
    </row>
    <row r="7" spans="1:9" ht="15">
      <c r="A7" s="13"/>
      <c r="B7" s="13"/>
      <c r="C7" s="13"/>
      <c r="D7" s="13"/>
      <c r="E7" s="15"/>
      <c r="F7" s="16"/>
      <c r="G7" s="15"/>
      <c r="H7" s="16"/>
      <c r="I7" s="13"/>
    </row>
    <row r="8" spans="1:9" ht="15">
      <c r="A8" s="13"/>
      <c r="B8" s="13"/>
      <c r="C8" s="13"/>
      <c r="D8" s="13"/>
      <c r="E8" s="15"/>
      <c r="F8" s="17" t="s">
        <v>176</v>
      </c>
      <c r="G8" s="15"/>
      <c r="H8" s="22" t="s">
        <v>177</v>
      </c>
      <c r="I8" s="13"/>
    </row>
    <row r="9" spans="1:14" ht="15">
      <c r="A9" s="13" t="s">
        <v>84</v>
      </c>
      <c r="B9" s="13"/>
      <c r="C9" s="13"/>
      <c r="D9" s="13"/>
      <c r="E9" s="15"/>
      <c r="F9" s="16"/>
      <c r="G9" s="15"/>
      <c r="H9" s="16"/>
      <c r="I9" s="13"/>
      <c r="L9" s="16"/>
      <c r="M9" s="16"/>
      <c r="N9" s="16"/>
    </row>
    <row r="10" spans="1:14" ht="15">
      <c r="A10" s="13"/>
      <c r="B10" s="13" t="s">
        <v>11</v>
      </c>
      <c r="C10" s="13"/>
      <c r="D10" s="13"/>
      <c r="E10" s="15" t="s">
        <v>3</v>
      </c>
      <c r="F10" s="23">
        <f>'CY Cons BS'!K37</f>
        <v>51256000</v>
      </c>
      <c r="G10" s="18" t="s">
        <v>3</v>
      </c>
      <c r="H10" s="23">
        <f>'PY Cons BS '!K37</f>
        <v>43030000</v>
      </c>
      <c r="I10" s="13"/>
      <c r="M10" s="16"/>
      <c r="N10" s="16"/>
    </row>
    <row r="11" spans="1:14" ht="15">
      <c r="A11" s="13"/>
      <c r="B11" s="13" t="s">
        <v>104</v>
      </c>
      <c r="C11" s="13"/>
      <c r="D11" s="13"/>
      <c r="E11" s="15"/>
      <c r="F11" s="23">
        <f>'CY Cons BS'!K38</f>
        <v>216857000</v>
      </c>
      <c r="G11" s="18"/>
      <c r="H11" s="23">
        <f>'PY Cons BS '!K38</f>
        <v>203457000</v>
      </c>
      <c r="I11" s="13"/>
      <c r="M11" s="16"/>
      <c r="N11" s="16"/>
    </row>
    <row r="12" spans="1:14" ht="15">
      <c r="A12" s="13"/>
      <c r="B12" s="13" t="s">
        <v>12</v>
      </c>
      <c r="C12" s="13"/>
      <c r="D12" s="13"/>
      <c r="E12" s="15"/>
      <c r="F12" s="23">
        <f>'CY Cons BS'!K39</f>
        <v>0</v>
      </c>
      <c r="G12" s="18"/>
      <c r="H12" s="23">
        <f>'PY Cons BS '!K39</f>
        <v>0</v>
      </c>
      <c r="I12" s="13"/>
      <c r="M12" s="16"/>
      <c r="N12" s="16"/>
    </row>
    <row r="13" spans="1:14" ht="15">
      <c r="A13" s="13"/>
      <c r="B13" s="13" t="s">
        <v>13</v>
      </c>
      <c r="C13" s="13"/>
      <c r="D13" s="13"/>
      <c r="E13" s="15"/>
      <c r="F13" s="23">
        <f>'CY Cons BS'!K40</f>
        <v>0</v>
      </c>
      <c r="G13" s="18"/>
      <c r="H13" s="23">
        <f>'PY Cons BS '!K40</f>
        <v>0</v>
      </c>
      <c r="I13" s="13"/>
      <c r="M13" s="16"/>
      <c r="N13" s="16"/>
    </row>
    <row r="14" spans="1:14" ht="15">
      <c r="A14" s="13"/>
      <c r="B14" s="13" t="s">
        <v>105</v>
      </c>
      <c r="C14" s="13"/>
      <c r="D14" s="13"/>
      <c r="E14" s="15"/>
      <c r="F14" s="24">
        <f>'CY Cons BS'!K41</f>
        <v>0</v>
      </c>
      <c r="G14" s="18"/>
      <c r="H14" s="24">
        <f>'PY Cons BS '!K41</f>
        <v>0</v>
      </c>
      <c r="I14" s="13"/>
      <c r="M14" s="16"/>
      <c r="N14" s="16"/>
    </row>
    <row r="15" spans="1:14" ht="15">
      <c r="A15" s="13"/>
      <c r="B15" s="13"/>
      <c r="C15" s="13"/>
      <c r="D15" s="13"/>
      <c r="E15" s="15"/>
      <c r="F15" s="23"/>
      <c r="G15" s="18"/>
      <c r="H15" s="23"/>
      <c r="I15" s="13"/>
      <c r="M15" s="16"/>
      <c r="N15" s="16"/>
    </row>
    <row r="16" spans="1:14" ht="15">
      <c r="A16" s="13"/>
      <c r="B16" s="13"/>
      <c r="C16" s="13" t="s">
        <v>14</v>
      </c>
      <c r="D16" s="13"/>
      <c r="E16" s="15"/>
      <c r="F16" s="23">
        <f>SUM(F10:F15)</f>
        <v>268113000</v>
      </c>
      <c r="G16" s="18"/>
      <c r="H16" s="23">
        <f>SUM(H10:H15)</f>
        <v>246487000</v>
      </c>
      <c r="I16" s="13"/>
      <c r="L16" s="16"/>
      <c r="M16" s="16"/>
      <c r="N16" s="16"/>
    </row>
    <row r="17" spans="1:14" ht="15">
      <c r="A17" s="13"/>
      <c r="B17" s="13"/>
      <c r="C17" s="13"/>
      <c r="D17" s="13"/>
      <c r="E17" s="15"/>
      <c r="F17" s="23"/>
      <c r="G17" s="18"/>
      <c r="H17" s="23"/>
      <c r="I17" s="13"/>
      <c r="L17" s="16"/>
      <c r="M17" s="16"/>
      <c r="N17" s="16"/>
    </row>
    <row r="18" spans="1:14" ht="15">
      <c r="A18" s="16" t="s">
        <v>476</v>
      </c>
      <c r="B18" s="13"/>
      <c r="C18" s="13"/>
      <c r="D18" s="13"/>
      <c r="E18" s="15"/>
      <c r="F18" s="25">
        <f>'CY Cons BS'!K44</f>
        <v>2700000</v>
      </c>
      <c r="G18" s="18"/>
      <c r="H18" s="25">
        <f>'PY Cons BS '!K44</f>
        <v>2700000</v>
      </c>
      <c r="I18" s="13"/>
      <c r="L18" s="16"/>
      <c r="M18" s="16"/>
      <c r="N18" s="16"/>
    </row>
    <row r="19" spans="1:14" ht="15">
      <c r="A19" s="16" t="s">
        <v>154</v>
      </c>
      <c r="B19" s="13"/>
      <c r="C19" s="13"/>
      <c r="D19" s="13"/>
      <c r="E19" s="15"/>
      <c r="F19" s="25">
        <f>'CY Cons BS'!K45</f>
        <v>10000000</v>
      </c>
      <c r="G19" s="18"/>
      <c r="H19" s="25">
        <f>'PY Cons BS '!K45</f>
        <v>10000000</v>
      </c>
      <c r="I19" s="13"/>
      <c r="L19" s="16"/>
      <c r="M19" s="16"/>
      <c r="N19" s="16"/>
    </row>
    <row r="20" spans="1:14" ht="15">
      <c r="A20" s="16" t="s">
        <v>478</v>
      </c>
      <c r="B20" s="13"/>
      <c r="C20" s="13"/>
      <c r="D20" s="13"/>
      <c r="E20" s="15"/>
      <c r="F20" s="25">
        <f>'CY Cons BS'!K46</f>
        <v>6186000</v>
      </c>
      <c r="G20" s="18"/>
      <c r="H20" s="25">
        <f>'PY Cons BS '!K46</f>
        <v>6186000</v>
      </c>
      <c r="I20" s="13"/>
      <c r="L20" s="16"/>
      <c r="M20" s="16"/>
      <c r="N20" s="16"/>
    </row>
    <row r="21" spans="1:14" ht="15">
      <c r="A21" s="16" t="s">
        <v>156</v>
      </c>
      <c r="B21" s="13"/>
      <c r="C21" s="13"/>
      <c r="D21" s="13"/>
      <c r="E21" s="15"/>
      <c r="F21" s="25">
        <f>'CY Cons BS'!K47</f>
        <v>1204000</v>
      </c>
      <c r="G21" s="18"/>
      <c r="H21" s="25">
        <f>'PY Cons BS '!K47</f>
        <v>1182000</v>
      </c>
      <c r="I21" s="13"/>
      <c r="L21" s="16"/>
      <c r="M21" s="16"/>
      <c r="N21" s="16"/>
    </row>
    <row r="22" spans="1:14" ht="15">
      <c r="A22" s="16" t="s">
        <v>119</v>
      </c>
      <c r="B22" s="13"/>
      <c r="C22" s="13"/>
      <c r="D22" s="13"/>
      <c r="E22" s="15"/>
      <c r="F22" s="23">
        <f>'CY Cons BS'!K48</f>
        <v>0</v>
      </c>
      <c r="G22" s="18"/>
      <c r="H22" s="23">
        <f>'PY Cons BS '!K48</f>
        <v>0</v>
      </c>
      <c r="I22" s="13"/>
      <c r="L22" s="16"/>
      <c r="M22" s="16"/>
      <c r="N22" s="16"/>
    </row>
    <row r="23" spans="1:14" ht="15">
      <c r="A23" s="16" t="s">
        <v>103</v>
      </c>
      <c r="B23" s="13"/>
      <c r="C23" s="13"/>
      <c r="D23" s="13"/>
      <c r="E23" s="15"/>
      <c r="F23" s="23">
        <f>'CY Cons BS'!K49</f>
        <v>0</v>
      </c>
      <c r="G23" s="121"/>
      <c r="H23" s="23">
        <f>'PY Cons BS '!K49</f>
        <v>0</v>
      </c>
      <c r="I23" s="13"/>
      <c r="L23" s="16"/>
      <c r="M23" s="16"/>
      <c r="N23" s="16"/>
    </row>
    <row r="24" spans="1:14" ht="15">
      <c r="A24" s="16" t="s">
        <v>16</v>
      </c>
      <c r="B24" s="13"/>
      <c r="C24" s="13"/>
      <c r="D24" s="13"/>
      <c r="E24" s="15"/>
      <c r="F24" s="23">
        <f>'CY Cons BS'!K50</f>
        <v>0</v>
      </c>
      <c r="G24" s="18"/>
      <c r="H24" s="23">
        <f>'PY Cons BS '!K50</f>
        <v>0</v>
      </c>
      <c r="I24" s="13"/>
      <c r="L24" s="16"/>
      <c r="M24" s="16"/>
      <c r="N24" s="16"/>
    </row>
    <row r="25" spans="1:14" ht="15">
      <c r="A25" s="16"/>
      <c r="B25" s="13"/>
      <c r="C25" s="13"/>
      <c r="D25" s="13"/>
      <c r="E25" s="15"/>
      <c r="F25" s="123"/>
      <c r="G25" s="18"/>
      <c r="H25" s="123"/>
      <c r="I25" s="13"/>
      <c r="M25" s="16"/>
      <c r="N25" s="16"/>
    </row>
    <row r="26" spans="2:14" ht="15">
      <c r="B26" s="13"/>
      <c r="C26" s="13" t="s">
        <v>17</v>
      </c>
      <c r="D26" s="13"/>
      <c r="E26" s="15"/>
      <c r="F26" s="26">
        <f>SUM(F16:F25)</f>
        <v>288203000</v>
      </c>
      <c r="G26" s="18"/>
      <c r="H26" s="26">
        <f>SUM(H16:H25)</f>
        <v>266555000</v>
      </c>
      <c r="I26" s="13"/>
      <c r="M26" s="16"/>
      <c r="N26" s="16"/>
    </row>
    <row r="27" spans="2:14" ht="15">
      <c r="B27" s="13"/>
      <c r="C27" s="13"/>
      <c r="D27" s="13"/>
      <c r="E27" s="15"/>
      <c r="F27" s="23"/>
      <c r="G27" s="18"/>
      <c r="H27" s="23"/>
      <c r="I27" s="13"/>
      <c r="M27" s="16"/>
      <c r="N27" s="16"/>
    </row>
    <row r="28" spans="2:14" ht="15">
      <c r="B28" s="13"/>
      <c r="C28" s="13"/>
      <c r="D28" s="13"/>
      <c r="E28" s="15"/>
      <c r="F28" s="23"/>
      <c r="G28" s="18"/>
      <c r="H28" s="23"/>
      <c r="I28" s="13"/>
      <c r="L28" s="16"/>
      <c r="M28" s="16"/>
      <c r="N28" s="16"/>
    </row>
    <row r="29" spans="1:14" ht="15">
      <c r="A29" s="11" t="s">
        <v>18</v>
      </c>
      <c r="B29" s="11"/>
      <c r="C29" s="11"/>
      <c r="D29" s="11"/>
      <c r="E29" s="11"/>
      <c r="F29" s="27"/>
      <c r="G29" s="27"/>
      <c r="H29" s="27"/>
      <c r="I29" s="13"/>
      <c r="L29" s="16"/>
      <c r="M29" s="16"/>
      <c r="N29" s="16"/>
    </row>
    <row r="30" spans="1:14" ht="15">
      <c r="A30" s="13"/>
      <c r="B30" s="13"/>
      <c r="C30" s="13"/>
      <c r="D30" s="13"/>
      <c r="E30" s="15"/>
      <c r="F30" s="23"/>
      <c r="G30" s="18"/>
      <c r="H30" s="23"/>
      <c r="I30" s="13"/>
      <c r="M30" s="16"/>
      <c r="N30" s="16"/>
    </row>
    <row r="31" spans="1:14" ht="15">
      <c r="A31" s="16" t="s">
        <v>180</v>
      </c>
      <c r="B31" s="28"/>
      <c r="C31" s="28"/>
      <c r="D31" s="13"/>
      <c r="E31" s="15"/>
      <c r="I31" s="13"/>
      <c r="M31" s="16"/>
      <c r="N31" s="16"/>
    </row>
    <row r="32" spans="1:14" ht="15">
      <c r="A32" s="16" t="s">
        <v>181</v>
      </c>
      <c r="B32" s="28"/>
      <c r="C32" s="28"/>
      <c r="D32" s="13"/>
      <c r="E32" s="15"/>
      <c r="F32" s="23">
        <f>'CY Cons BS'!K54</f>
        <v>15000</v>
      </c>
      <c r="G32" s="18"/>
      <c r="H32" s="23">
        <f>'PY Cons BS '!K54</f>
        <v>15000</v>
      </c>
      <c r="I32" s="13"/>
      <c r="M32" s="16"/>
      <c r="N32" s="16"/>
    </row>
    <row r="33" spans="1:14" ht="15">
      <c r="A33" s="13"/>
      <c r="B33" s="13"/>
      <c r="C33" s="13"/>
      <c r="D33" s="13"/>
      <c r="E33" s="15"/>
      <c r="F33" s="25"/>
      <c r="G33" s="18"/>
      <c r="H33" s="25"/>
      <c r="I33" s="13"/>
      <c r="L33" s="16"/>
      <c r="M33" s="16"/>
      <c r="N33" s="16"/>
    </row>
    <row r="34" spans="1:9" ht="15">
      <c r="A34" s="13" t="s">
        <v>19</v>
      </c>
      <c r="B34" s="13"/>
      <c r="C34" s="13"/>
      <c r="D34" s="13"/>
      <c r="E34" s="15"/>
      <c r="F34" s="25">
        <f>'CY Cons BS'!K55</f>
        <v>15663000</v>
      </c>
      <c r="G34" s="18"/>
      <c r="H34" s="25">
        <f>'PY Cons BS '!K55</f>
        <v>15621000</v>
      </c>
      <c r="I34" s="13"/>
    </row>
    <row r="35" spans="1:9" ht="15">
      <c r="A35" s="13"/>
      <c r="B35" s="13"/>
      <c r="C35" s="13"/>
      <c r="D35" s="13"/>
      <c r="E35" s="15"/>
      <c r="F35" s="25"/>
      <c r="G35" s="18"/>
      <c r="H35" s="25"/>
      <c r="I35" s="13"/>
    </row>
    <row r="36" spans="1:9" ht="15">
      <c r="A36" s="13" t="s">
        <v>20</v>
      </c>
      <c r="B36" s="13"/>
      <c r="C36" s="13"/>
      <c r="D36" s="13"/>
      <c r="E36" s="15"/>
      <c r="F36" s="25">
        <f>'CY Cons BS'!K56</f>
        <v>10110000</v>
      </c>
      <c r="G36" s="18"/>
      <c r="H36" s="25">
        <f>'PY Cons BS '!K56</f>
        <v>9018000</v>
      </c>
      <c r="I36" s="13"/>
    </row>
    <row r="37" spans="1:9" ht="15">
      <c r="A37" s="13"/>
      <c r="B37" s="13"/>
      <c r="C37" s="13"/>
      <c r="D37" s="13"/>
      <c r="E37" s="15"/>
      <c r="F37" s="25"/>
      <c r="G37" s="18"/>
      <c r="H37" s="25"/>
      <c r="I37" s="13"/>
    </row>
    <row r="38" spans="1:9" ht="15">
      <c r="A38" s="13" t="s">
        <v>182</v>
      </c>
      <c r="B38" s="13"/>
      <c r="C38" s="13"/>
      <c r="D38" s="13"/>
      <c r="E38" s="15"/>
      <c r="F38" s="24">
        <f>'CY Cons BS'!K57</f>
        <v>468000</v>
      </c>
      <c r="G38" s="18"/>
      <c r="H38" s="24">
        <f>'PY Cons BS '!K57</f>
        <v>803000</v>
      </c>
      <c r="I38" s="13"/>
    </row>
    <row r="39" spans="1:9" ht="15">
      <c r="A39" s="13"/>
      <c r="B39" s="13"/>
      <c r="C39" s="13"/>
      <c r="D39" s="13"/>
      <c r="E39" s="15"/>
      <c r="F39" s="23"/>
      <c r="G39" s="18"/>
      <c r="H39" s="23"/>
      <c r="I39" s="13"/>
    </row>
    <row r="40" spans="1:9" ht="15">
      <c r="A40" s="13"/>
      <c r="B40" s="13"/>
      <c r="C40" s="13" t="s">
        <v>21</v>
      </c>
      <c r="D40" s="13"/>
      <c r="E40" s="15"/>
      <c r="F40" s="26">
        <f>SUM(F32:F39)</f>
        <v>26256000</v>
      </c>
      <c r="G40" s="18"/>
      <c r="H40" s="26">
        <f>SUM(H32:H39)</f>
        <v>25457000</v>
      </c>
      <c r="I40" s="13"/>
    </row>
    <row r="41" spans="1:9" ht="15">
      <c r="A41" s="13"/>
      <c r="B41" s="13"/>
      <c r="C41" s="13"/>
      <c r="D41" s="13"/>
      <c r="E41" s="15"/>
      <c r="F41" s="23"/>
      <c r="G41" s="18"/>
      <c r="H41" s="23"/>
      <c r="I41" s="13"/>
    </row>
    <row r="42" spans="1:9" ht="15.75" thickBot="1">
      <c r="A42" s="13" t="s">
        <v>22</v>
      </c>
      <c r="B42" s="13"/>
      <c r="C42" s="13"/>
      <c r="D42" s="13"/>
      <c r="E42" s="15" t="s">
        <v>3</v>
      </c>
      <c r="F42" s="29">
        <f>F26+F40</f>
        <v>314459000</v>
      </c>
      <c r="G42" s="18" t="s">
        <v>3</v>
      </c>
      <c r="H42" s="29">
        <f>H26+H40</f>
        <v>292012000</v>
      </c>
      <c r="I42" s="13"/>
    </row>
    <row r="43" spans="1:9" ht="15.75" thickTop="1">
      <c r="A43" s="13"/>
      <c r="B43" s="13"/>
      <c r="C43" s="13"/>
      <c r="D43" s="13"/>
      <c r="E43" s="15"/>
      <c r="F43" s="23"/>
      <c r="G43" s="18"/>
      <c r="H43" s="23"/>
      <c r="I43" s="13"/>
    </row>
    <row r="44" spans="1:9" ht="15">
      <c r="A44" s="13"/>
      <c r="B44" s="13"/>
      <c r="C44" s="13"/>
      <c r="D44" s="13"/>
      <c r="E44" s="15"/>
      <c r="F44" s="23"/>
      <c r="G44" s="18"/>
      <c r="H44" s="23"/>
      <c r="I44" s="13"/>
    </row>
    <row r="45" spans="1:9" ht="15">
      <c r="A45" s="13"/>
      <c r="B45" s="13"/>
      <c r="C45" s="13"/>
      <c r="D45" s="13"/>
      <c r="E45" s="15"/>
      <c r="F45" s="23"/>
      <c r="G45" s="18"/>
      <c r="H45" s="23"/>
      <c r="I45" s="13"/>
    </row>
    <row r="46" spans="1:9" ht="15">
      <c r="A46" s="13"/>
      <c r="B46" s="13"/>
      <c r="C46" s="13"/>
      <c r="D46" s="13"/>
      <c r="E46" s="15"/>
      <c r="F46" s="23"/>
      <c r="G46" s="18"/>
      <c r="H46" s="23"/>
      <c r="I46" s="13"/>
    </row>
    <row r="47" spans="6:8" ht="15">
      <c r="F47" s="30"/>
      <c r="G47" s="30"/>
      <c r="H47" s="30"/>
    </row>
    <row r="48" spans="6:8" ht="15">
      <c r="F48" s="30"/>
      <c r="G48" s="30"/>
      <c r="H48" s="30"/>
    </row>
    <row r="49" spans="6:8" ht="15">
      <c r="F49" s="30"/>
      <c r="G49" s="30"/>
      <c r="H49" s="30"/>
    </row>
  </sheetData>
  <sheetProtection/>
  <printOptions/>
  <pageMargins left="0.75" right="0.75" top="1" bottom="1" header="0.5" footer="0.5"/>
  <pageSetup horizontalDpi="600" verticalDpi="600" orientation="portrait" scale="87" r:id="rId1"/>
  <headerFooter alignWithMargins="0">
    <oddFooter>&amp;C&amp;"Arial,Italic"The accompanying notes are an integral part of these financial statements.
-3-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3:V25"/>
  <sheetViews>
    <sheetView showGridLines="0" zoomScalePageLayoutView="0" workbookViewId="0" topLeftCell="D1">
      <selection activeCell="N19" sqref="N19"/>
    </sheetView>
  </sheetViews>
  <sheetFormatPr defaultColWidth="9.140625" defaultRowHeight="12.75"/>
  <cols>
    <col min="1" max="1" width="2.8515625" style="14" customWidth="1"/>
    <col min="2" max="2" width="39.57421875" style="14" customWidth="1"/>
    <col min="3" max="3" width="2.8515625" style="14" customWidth="1"/>
    <col min="4" max="4" width="10.8515625" style="14" bestFit="1" customWidth="1"/>
    <col min="5" max="5" width="2.8515625" style="14" customWidth="1"/>
    <col min="6" max="6" width="10.8515625" style="14" bestFit="1" customWidth="1"/>
    <col min="7" max="7" width="2.8515625" style="14" customWidth="1"/>
    <col min="8" max="8" width="2.8515625" style="165" customWidth="1"/>
    <col min="9" max="9" width="2.8515625" style="14" customWidth="1"/>
    <col min="10" max="10" width="45.140625" style="14" customWidth="1"/>
    <col min="11" max="11" width="2.8515625" style="14" customWidth="1"/>
    <col min="12" max="12" width="10.8515625" style="14" bestFit="1" customWidth="1"/>
    <col min="13" max="13" width="2.8515625" style="14" customWidth="1"/>
    <col min="14" max="14" width="10.8515625" style="14" bestFit="1" customWidth="1"/>
    <col min="15" max="15" width="2.8515625" style="14" customWidth="1"/>
    <col min="16" max="16" width="2.8515625" style="165" customWidth="1"/>
    <col min="17" max="17" width="2.8515625" style="14" customWidth="1"/>
    <col min="18" max="18" width="24.57421875" style="14" customWidth="1"/>
    <col min="19" max="19" width="2.8515625" style="14" customWidth="1"/>
    <col min="20" max="20" width="10.8515625" style="14" bestFit="1" customWidth="1"/>
    <col min="21" max="21" width="2.8515625" style="14" customWidth="1"/>
    <col min="22" max="22" width="10.8515625" style="14" bestFit="1" customWidth="1"/>
    <col min="23" max="30" width="9.140625" style="14" customWidth="1"/>
  </cols>
  <sheetData>
    <row r="3" spans="1:18" ht="12.75">
      <c r="A3" s="163" t="s">
        <v>399</v>
      </c>
      <c r="B3" s="167"/>
      <c r="I3" s="163" t="s">
        <v>400</v>
      </c>
      <c r="J3" s="167"/>
      <c r="Q3" s="163" t="s">
        <v>408</v>
      </c>
      <c r="R3" s="167"/>
    </row>
    <row r="5" spans="4:22" ht="12.75">
      <c r="D5" s="196" t="s">
        <v>176</v>
      </c>
      <c r="F5" s="196" t="s">
        <v>177</v>
      </c>
      <c r="L5" s="196" t="s">
        <v>176</v>
      </c>
      <c r="N5" s="196" t="s">
        <v>177</v>
      </c>
      <c r="T5" s="196" t="s">
        <v>176</v>
      </c>
      <c r="V5" s="196" t="s">
        <v>177</v>
      </c>
    </row>
    <row r="7" spans="1:22" ht="12.75">
      <c r="A7" s="14" t="s">
        <v>387</v>
      </c>
      <c r="I7" s="14" t="s">
        <v>401</v>
      </c>
      <c r="K7" s="14" t="s">
        <v>3</v>
      </c>
      <c r="L7" s="30">
        <v>1919000</v>
      </c>
      <c r="M7" s="14" t="s">
        <v>3</v>
      </c>
      <c r="N7" s="30">
        <v>1340000</v>
      </c>
      <c r="Q7" s="14" t="s">
        <v>409</v>
      </c>
      <c r="T7" s="30"/>
      <c r="V7" s="30"/>
    </row>
    <row r="8" spans="20:22" ht="12.75">
      <c r="T8" s="30"/>
      <c r="V8" s="30"/>
    </row>
    <row r="9" spans="2:22" ht="12.75">
      <c r="B9" s="14" t="s">
        <v>388</v>
      </c>
      <c r="C9" s="14" t="s">
        <v>3</v>
      </c>
      <c r="D9" s="30">
        <v>933000</v>
      </c>
      <c r="E9" s="14" t="s">
        <v>3</v>
      </c>
      <c r="F9" s="30">
        <v>932000</v>
      </c>
      <c r="I9" s="14" t="s">
        <v>402</v>
      </c>
      <c r="L9" s="205">
        <v>0.34</v>
      </c>
      <c r="N9" s="205">
        <v>0.34</v>
      </c>
      <c r="R9" s="14" t="s">
        <v>410</v>
      </c>
      <c r="S9" s="14" t="s">
        <v>3</v>
      </c>
      <c r="T9" s="71">
        <v>544000</v>
      </c>
      <c r="U9" s="184" t="s">
        <v>3</v>
      </c>
      <c r="V9" s="71">
        <v>75000</v>
      </c>
    </row>
    <row r="10" spans="2:22" ht="12.75">
      <c r="B10" s="14" t="s">
        <v>389</v>
      </c>
      <c r="D10" s="30">
        <v>67000</v>
      </c>
      <c r="F10" s="30">
        <v>61000</v>
      </c>
      <c r="L10" s="30"/>
      <c r="N10" s="30"/>
      <c r="R10" s="14" t="s">
        <v>411</v>
      </c>
      <c r="T10" s="161">
        <v>219000</v>
      </c>
      <c r="U10" s="178"/>
      <c r="V10" s="161">
        <v>61000</v>
      </c>
    </row>
    <row r="11" spans="2:22" ht="12.75">
      <c r="B11" s="14" t="s">
        <v>390</v>
      </c>
      <c r="D11" s="30">
        <v>112000</v>
      </c>
      <c r="F11" s="30">
        <v>36000</v>
      </c>
      <c r="I11" s="14" t="s">
        <v>403</v>
      </c>
      <c r="L11" s="30">
        <f>L7*L9</f>
        <v>652460</v>
      </c>
      <c r="N11" s="30">
        <f>N7*N9</f>
        <v>455600.00000000006</v>
      </c>
      <c r="T11" s="30"/>
      <c r="V11" s="30"/>
    </row>
    <row r="12" spans="2:22" ht="12.75">
      <c r="B12" s="14" t="s">
        <v>391</v>
      </c>
      <c r="D12" s="30">
        <v>360000</v>
      </c>
      <c r="F12" s="30">
        <v>56000</v>
      </c>
      <c r="L12" s="30"/>
      <c r="N12" s="30"/>
      <c r="T12" s="161">
        <f>SUM(T9:T10)</f>
        <v>763000</v>
      </c>
      <c r="V12" s="161">
        <f>SUM(V9:V10)</f>
        <v>136000</v>
      </c>
    </row>
    <row r="13" spans="2:22" ht="12.75">
      <c r="B13" s="14" t="s">
        <v>392</v>
      </c>
      <c r="D13" s="30">
        <v>0</v>
      </c>
      <c r="F13" s="30">
        <v>60000</v>
      </c>
      <c r="I13" s="14" t="s">
        <v>404</v>
      </c>
      <c r="L13" s="30"/>
      <c r="N13" s="30"/>
      <c r="T13" s="30"/>
      <c r="V13" s="30"/>
    </row>
    <row r="14" spans="2:22" ht="12.75">
      <c r="B14" s="14" t="s">
        <v>33</v>
      </c>
      <c r="D14" s="161">
        <v>53000</v>
      </c>
      <c r="F14" s="161">
        <v>9000</v>
      </c>
      <c r="L14" s="71"/>
      <c r="M14" s="174"/>
      <c r="N14" s="71"/>
      <c r="Q14" s="14" t="s">
        <v>412</v>
      </c>
      <c r="T14" s="71"/>
      <c r="U14" s="174"/>
      <c r="V14" s="71"/>
    </row>
    <row r="15" spans="4:22" ht="12.75">
      <c r="D15" s="30"/>
      <c r="F15" s="30"/>
      <c r="J15" s="14" t="s">
        <v>405</v>
      </c>
      <c r="L15" s="71">
        <v>-267000</v>
      </c>
      <c r="M15" s="174"/>
      <c r="N15" s="71">
        <v>-271000</v>
      </c>
      <c r="T15" s="71"/>
      <c r="U15" s="174"/>
      <c r="V15" s="71"/>
    </row>
    <row r="16" spans="1:22" ht="12.75">
      <c r="A16" s="14" t="s">
        <v>393</v>
      </c>
      <c r="D16" s="161">
        <f>SUM(D9:D15)</f>
        <v>1525000</v>
      </c>
      <c r="F16" s="161">
        <f>SUM(F9:F15)</f>
        <v>1154000</v>
      </c>
      <c r="J16" s="14" t="s">
        <v>406</v>
      </c>
      <c r="L16" s="71">
        <v>99000</v>
      </c>
      <c r="M16" s="174"/>
      <c r="N16" s="71">
        <v>82000</v>
      </c>
      <c r="R16" s="14" t="s">
        <v>410</v>
      </c>
      <c r="T16" s="71">
        <v>-160000</v>
      </c>
      <c r="U16" s="174"/>
      <c r="V16" s="71">
        <v>116000</v>
      </c>
    </row>
    <row r="17" spans="4:22" ht="12.75">
      <c r="D17" s="30"/>
      <c r="F17" s="30"/>
      <c r="J17" s="14" t="s">
        <v>389</v>
      </c>
      <c r="L17" s="71">
        <v>40000</v>
      </c>
      <c r="M17" s="174"/>
      <c r="N17" s="71">
        <v>21000</v>
      </c>
      <c r="R17" s="14" t="s">
        <v>411</v>
      </c>
      <c r="T17" s="161">
        <v>-79000</v>
      </c>
      <c r="U17" s="174"/>
      <c r="V17" s="161">
        <v>64000</v>
      </c>
    </row>
    <row r="18" spans="1:22" ht="12.75">
      <c r="A18" s="14" t="s">
        <v>394</v>
      </c>
      <c r="D18" s="30"/>
      <c r="F18" s="30"/>
      <c r="J18" s="14" t="s">
        <v>33</v>
      </c>
      <c r="L18" s="161">
        <v>0</v>
      </c>
      <c r="M18" s="174"/>
      <c r="N18" s="161">
        <v>28000</v>
      </c>
      <c r="T18" s="71"/>
      <c r="U18" s="174"/>
      <c r="V18" s="71"/>
    </row>
    <row r="19" spans="4:22" ht="12.75">
      <c r="D19" s="30"/>
      <c r="F19" s="30"/>
      <c r="L19" s="30"/>
      <c r="N19" s="30"/>
      <c r="T19" s="161">
        <f>SUM(T16:T17)</f>
        <v>-239000</v>
      </c>
      <c r="U19" s="174"/>
      <c r="V19" s="161">
        <f>SUM(V16:V17)</f>
        <v>180000</v>
      </c>
    </row>
    <row r="20" spans="2:22" ht="13.5" thickBot="1">
      <c r="B20" s="14" t="s">
        <v>395</v>
      </c>
      <c r="D20" s="30">
        <v>-305000</v>
      </c>
      <c r="F20" s="30">
        <v>-523000</v>
      </c>
      <c r="I20" s="14" t="s">
        <v>407</v>
      </c>
      <c r="K20" s="14" t="s">
        <v>3</v>
      </c>
      <c r="L20" s="179">
        <f>L11+SUM(L15:L19)</f>
        <v>524460</v>
      </c>
      <c r="M20" s="14" t="s">
        <v>3</v>
      </c>
      <c r="N20" s="179">
        <f>N11+SUM(N15:N19)</f>
        <v>315600.00000000006</v>
      </c>
      <c r="T20" s="30"/>
      <c r="V20" s="30"/>
    </row>
    <row r="21" spans="2:22" ht="14.25" thickBot="1" thickTop="1">
      <c r="B21" s="14" t="s">
        <v>396</v>
      </c>
      <c r="D21" s="161">
        <v>-93000</v>
      </c>
      <c r="F21" s="161">
        <v>-41000</v>
      </c>
      <c r="Q21" s="14" t="s">
        <v>407</v>
      </c>
      <c r="S21" s="14" t="s">
        <v>3</v>
      </c>
      <c r="T21" s="179">
        <f>T12+T19</f>
        <v>524000</v>
      </c>
      <c r="U21" s="14" t="s">
        <v>3</v>
      </c>
      <c r="V21" s="179">
        <f>V12+V19</f>
        <v>316000</v>
      </c>
    </row>
    <row r="22" spans="4:22" ht="13.5" thickTop="1">
      <c r="D22" s="30"/>
      <c r="F22" s="30"/>
      <c r="T22" s="30"/>
      <c r="V22" s="30"/>
    </row>
    <row r="23" spans="1:6" ht="12.75">
      <c r="A23" s="14" t="s">
        <v>397</v>
      </c>
      <c r="D23" s="161">
        <f>SUM(D20:D22)</f>
        <v>-398000</v>
      </c>
      <c r="F23" s="161">
        <f>SUM(F20:F22)</f>
        <v>-564000</v>
      </c>
    </row>
    <row r="24" spans="4:6" ht="12.75">
      <c r="D24" s="30"/>
      <c r="F24" s="30"/>
    </row>
    <row r="25" spans="1:6" ht="13.5" thickBot="1">
      <c r="A25" s="14" t="s">
        <v>398</v>
      </c>
      <c r="C25" s="14" t="s">
        <v>3</v>
      </c>
      <c r="D25" s="179">
        <f>D16+D23</f>
        <v>1127000</v>
      </c>
      <c r="E25" s="14" t="s">
        <v>3</v>
      </c>
      <c r="F25" s="179">
        <f>F16+F23</f>
        <v>590000</v>
      </c>
    </row>
    <row r="2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3:E33"/>
  <sheetViews>
    <sheetView showGridLines="0" zoomScalePageLayoutView="0" workbookViewId="0" topLeftCell="A1">
      <selection activeCell="A5" sqref="A5:E33"/>
    </sheetView>
  </sheetViews>
  <sheetFormatPr defaultColWidth="9.140625" defaultRowHeight="12.75"/>
  <cols>
    <col min="1" max="1" width="36.421875" style="0" customWidth="1"/>
    <col min="2" max="2" width="2.8515625" style="0" customWidth="1"/>
    <col min="3" max="3" width="10.8515625" style="0" bestFit="1" customWidth="1"/>
    <col min="4" max="4" width="2.8515625" style="0" customWidth="1"/>
    <col min="5" max="5" width="10.8515625" style="0" bestFit="1" customWidth="1"/>
  </cols>
  <sheetData>
    <row r="3" spans="1:5" ht="12.75">
      <c r="A3" s="163" t="s">
        <v>433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4"/>
      <c r="B5" s="14"/>
      <c r="C5" s="196" t="s">
        <v>176</v>
      </c>
      <c r="D5" s="14"/>
      <c r="E5" s="196" t="s">
        <v>177</v>
      </c>
    </row>
    <row r="6" spans="1:5" ht="12.75">
      <c r="A6" s="14"/>
      <c r="B6" s="14"/>
      <c r="C6" s="206"/>
      <c r="D6" s="14"/>
      <c r="E6" s="206"/>
    </row>
    <row r="7" spans="1:5" ht="12.75">
      <c r="A7" s="14" t="s">
        <v>413</v>
      </c>
      <c r="B7" s="14" t="s">
        <v>3</v>
      </c>
      <c r="C7" s="30">
        <v>4238000</v>
      </c>
      <c r="D7" s="14" t="s">
        <v>3</v>
      </c>
      <c r="E7" s="30">
        <v>4152000</v>
      </c>
    </row>
    <row r="8" spans="1:5" ht="12.75">
      <c r="A8" s="14" t="s">
        <v>389</v>
      </c>
      <c r="B8" s="14"/>
      <c r="C8" s="30">
        <v>108000</v>
      </c>
      <c r="D8" s="14"/>
      <c r="E8" s="30">
        <v>109000</v>
      </c>
    </row>
    <row r="9" spans="1:5" ht="12.75">
      <c r="A9" s="14" t="s">
        <v>414</v>
      </c>
      <c r="B9" s="14"/>
      <c r="C9" s="30">
        <v>30000</v>
      </c>
      <c r="D9" s="14"/>
      <c r="E9" s="30">
        <v>0</v>
      </c>
    </row>
    <row r="10" spans="1:5" ht="12.75">
      <c r="A10" s="14" t="s">
        <v>415</v>
      </c>
      <c r="B10" s="14"/>
      <c r="C10" s="30">
        <v>-135000</v>
      </c>
      <c r="D10" s="14"/>
      <c r="E10" s="30">
        <v>-106000</v>
      </c>
    </row>
    <row r="11" spans="1:5" ht="12.75">
      <c r="A11" s="14" t="s">
        <v>416</v>
      </c>
      <c r="B11" s="14"/>
      <c r="C11" s="30">
        <v>319000</v>
      </c>
      <c r="D11" s="14"/>
      <c r="E11" s="30">
        <v>297000</v>
      </c>
    </row>
    <row r="12" spans="1:5" ht="12.75">
      <c r="A12" s="14" t="s">
        <v>417</v>
      </c>
      <c r="B12" s="14"/>
      <c r="C12" s="30">
        <v>335000</v>
      </c>
      <c r="D12" s="14"/>
      <c r="E12" s="30">
        <v>328000</v>
      </c>
    </row>
    <row r="13" spans="1:5" ht="12.75">
      <c r="A13" s="14" t="s">
        <v>418</v>
      </c>
      <c r="B13" s="14"/>
      <c r="C13" s="30">
        <v>176000</v>
      </c>
      <c r="D13" s="14"/>
      <c r="E13" s="30">
        <v>169000</v>
      </c>
    </row>
    <row r="14" spans="1:5" ht="12.75">
      <c r="A14" s="14" t="s">
        <v>396</v>
      </c>
      <c r="B14" s="14"/>
      <c r="C14" s="30">
        <v>373000</v>
      </c>
      <c r="D14" s="14"/>
      <c r="E14" s="30">
        <v>277000</v>
      </c>
    </row>
    <row r="15" spans="1:5" ht="12.75">
      <c r="A15" s="14" t="s">
        <v>419</v>
      </c>
      <c r="B15" s="14"/>
      <c r="C15" s="30">
        <v>397000</v>
      </c>
      <c r="D15" s="14"/>
      <c r="E15" s="30">
        <v>376000</v>
      </c>
    </row>
    <row r="16" spans="1:5" ht="12.75">
      <c r="A16" s="14" t="s">
        <v>420</v>
      </c>
      <c r="B16" s="14"/>
      <c r="C16" s="30">
        <v>108000</v>
      </c>
      <c r="D16" s="14"/>
      <c r="E16" s="30">
        <v>113000</v>
      </c>
    </row>
    <row r="17" spans="1:5" ht="12.75">
      <c r="A17" s="14" t="s">
        <v>421</v>
      </c>
      <c r="B17" s="14"/>
      <c r="C17" s="30">
        <v>238000</v>
      </c>
      <c r="D17" s="14"/>
      <c r="E17" s="30">
        <v>232000</v>
      </c>
    </row>
    <row r="18" spans="1:5" ht="12.75">
      <c r="A18" s="14" t="s">
        <v>422</v>
      </c>
      <c r="B18" s="14"/>
      <c r="C18" s="30">
        <v>109000</v>
      </c>
      <c r="D18" s="14"/>
      <c r="E18" s="30">
        <v>104000</v>
      </c>
    </row>
    <row r="19" spans="1:5" ht="12.75">
      <c r="A19" s="14" t="s">
        <v>423</v>
      </c>
      <c r="B19" s="14"/>
      <c r="C19" s="30">
        <v>187000</v>
      </c>
      <c r="D19" s="14"/>
      <c r="E19" s="30">
        <v>166000</v>
      </c>
    </row>
    <row r="20" spans="1:5" ht="12.75">
      <c r="A20" s="14" t="s">
        <v>424</v>
      </c>
      <c r="B20" s="14"/>
      <c r="C20" s="30">
        <v>68000</v>
      </c>
      <c r="D20" s="14"/>
      <c r="E20" s="30">
        <v>76000</v>
      </c>
    </row>
    <row r="21" spans="1:5" ht="12.75">
      <c r="A21" s="14" t="s">
        <v>87</v>
      </c>
      <c r="B21" s="14"/>
      <c r="C21" s="30">
        <v>459000</v>
      </c>
      <c r="D21" s="14"/>
      <c r="E21" s="30">
        <v>400000</v>
      </c>
    </row>
    <row r="22" spans="1:5" ht="12.75">
      <c r="A22" s="14" t="s">
        <v>425</v>
      </c>
      <c r="B22" s="14"/>
      <c r="C22" s="30">
        <v>479000</v>
      </c>
      <c r="D22" s="14"/>
      <c r="E22" s="30">
        <v>282000</v>
      </c>
    </row>
    <row r="23" spans="1:5" ht="12.75">
      <c r="A23" s="14" t="s">
        <v>426</v>
      </c>
      <c r="B23" s="14"/>
      <c r="C23" s="30">
        <v>716000</v>
      </c>
      <c r="D23" s="14"/>
      <c r="E23" s="30">
        <v>124000</v>
      </c>
    </row>
    <row r="24" spans="1:5" ht="12.75">
      <c r="A24" s="14" t="s">
        <v>427</v>
      </c>
      <c r="B24" s="14"/>
      <c r="C24" s="30">
        <v>238000</v>
      </c>
      <c r="D24" s="14"/>
      <c r="E24" s="30">
        <v>307000</v>
      </c>
    </row>
    <row r="25" spans="1:5" ht="12.75">
      <c r="A25" s="14" t="s">
        <v>428</v>
      </c>
      <c r="B25" s="14"/>
      <c r="C25" s="30">
        <v>44000</v>
      </c>
      <c r="D25" s="14"/>
      <c r="E25" s="30">
        <v>45000</v>
      </c>
    </row>
    <row r="26" spans="1:5" ht="12.75">
      <c r="A26" s="14" t="s">
        <v>429</v>
      </c>
      <c r="B26" s="14"/>
      <c r="C26" s="30">
        <v>63000</v>
      </c>
      <c r="D26" s="14"/>
      <c r="E26" s="30">
        <v>62000</v>
      </c>
    </row>
    <row r="27" spans="1:5" ht="12.75">
      <c r="A27" s="14" t="s">
        <v>430</v>
      </c>
      <c r="B27" s="14"/>
      <c r="C27" s="30">
        <v>65000</v>
      </c>
      <c r="D27" s="14"/>
      <c r="E27" s="30">
        <v>35000</v>
      </c>
    </row>
    <row r="28" spans="1:5" ht="12.75">
      <c r="A28" s="14" t="s">
        <v>431</v>
      </c>
      <c r="B28" s="14"/>
      <c r="C28" s="30">
        <v>15000</v>
      </c>
      <c r="D28" s="14"/>
      <c r="E28" s="30">
        <v>16000</v>
      </c>
    </row>
    <row r="29" spans="1:5" ht="12.75">
      <c r="A29" s="14" t="s">
        <v>432</v>
      </c>
      <c r="B29" s="14"/>
      <c r="C29" s="30">
        <v>205000</v>
      </c>
      <c r="D29" s="14"/>
      <c r="E29" s="30">
        <v>192000</v>
      </c>
    </row>
    <row r="30" spans="1:5" ht="12.75">
      <c r="A30" s="14" t="s">
        <v>33</v>
      </c>
      <c r="B30" s="14"/>
      <c r="C30" s="161">
        <v>768000</v>
      </c>
      <c r="D30" s="14"/>
      <c r="E30" s="161">
        <v>761000</v>
      </c>
    </row>
    <row r="31" spans="1:5" ht="12.75">
      <c r="A31" s="14"/>
      <c r="B31" s="14"/>
      <c r="C31" s="30"/>
      <c r="D31" s="14"/>
      <c r="E31" s="30"/>
    </row>
    <row r="32" spans="1:5" ht="13.5" thickBot="1">
      <c r="A32" s="14"/>
      <c r="B32" s="14" t="s">
        <v>3</v>
      </c>
      <c r="C32" s="179">
        <f>SUM(C7:C30)</f>
        <v>9603000</v>
      </c>
      <c r="D32" s="14" t="s">
        <v>3</v>
      </c>
      <c r="E32" s="179">
        <f>SUM(E7:E30)</f>
        <v>8517000</v>
      </c>
    </row>
    <row r="33" spans="1:5" ht="7.5" customHeight="1" thickTop="1">
      <c r="A33" s="14"/>
      <c r="B33" s="14"/>
      <c r="C33" s="14"/>
      <c r="D33" s="14"/>
      <c r="E33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3:N75"/>
  <sheetViews>
    <sheetView showGridLines="0" zoomScalePageLayoutView="0" workbookViewId="0" topLeftCell="A35">
      <selection activeCell="P74" sqref="P74"/>
    </sheetView>
  </sheetViews>
  <sheetFormatPr defaultColWidth="9.140625" defaultRowHeight="12.75"/>
  <cols>
    <col min="1" max="1" width="2.8515625" style="14" customWidth="1"/>
    <col min="2" max="2" width="23.7109375" style="14" customWidth="1"/>
    <col min="3" max="3" width="2.8515625" style="14" customWidth="1"/>
    <col min="4" max="4" width="11.8515625" style="14" bestFit="1" customWidth="1"/>
    <col min="5" max="5" width="2.8515625" style="14" customWidth="1"/>
    <col min="6" max="6" width="9.140625" style="14" customWidth="1"/>
    <col min="7" max="7" width="2.8515625" style="14" customWidth="1"/>
    <col min="8" max="8" width="11.8515625" style="14" bestFit="1" customWidth="1"/>
    <col min="9" max="9" width="2.8515625" style="14" customWidth="1"/>
    <col min="10" max="10" width="9.140625" style="14" customWidth="1"/>
    <col min="11" max="11" width="2.8515625" style="14" customWidth="1"/>
    <col min="12" max="12" width="11.8515625" style="14" bestFit="1" customWidth="1"/>
    <col min="13" max="13" width="2.8515625" style="14" customWidth="1"/>
    <col min="14" max="120" width="9.140625" style="14" customWidth="1"/>
  </cols>
  <sheetData>
    <row r="3" spans="1:3" ht="12.75">
      <c r="A3" s="163" t="s">
        <v>434</v>
      </c>
      <c r="B3" s="210"/>
      <c r="C3" s="167"/>
    </row>
    <row r="5" spans="12:14" ht="12.75">
      <c r="L5" s="224" t="s">
        <v>440</v>
      </c>
      <c r="M5" s="224"/>
      <c r="N5" s="224"/>
    </row>
    <row r="6" spans="12:14" ht="12.75">
      <c r="L6" s="224" t="s">
        <v>441</v>
      </c>
      <c r="M6" s="224"/>
      <c r="N6" s="224"/>
    </row>
    <row r="7" spans="8:14" ht="12.75">
      <c r="H7" s="224" t="s">
        <v>438</v>
      </c>
      <c r="I7" s="224"/>
      <c r="J7" s="224"/>
      <c r="L7" s="224" t="s">
        <v>442</v>
      </c>
      <c r="M7" s="224"/>
      <c r="N7" s="224"/>
    </row>
    <row r="8" spans="4:14" ht="12.75">
      <c r="D8" s="223" t="s">
        <v>437</v>
      </c>
      <c r="E8" s="223"/>
      <c r="F8" s="223"/>
      <c r="H8" s="223" t="s">
        <v>439</v>
      </c>
      <c r="I8" s="223"/>
      <c r="J8" s="223"/>
      <c r="L8" s="223" t="s">
        <v>443</v>
      </c>
      <c r="M8" s="223"/>
      <c r="N8" s="223"/>
    </row>
    <row r="9" ht="7.5" customHeight="1"/>
    <row r="10" spans="1:14" ht="12.75">
      <c r="A10" s="223" t="s">
        <v>232</v>
      </c>
      <c r="B10" s="223"/>
      <c r="D10" s="196" t="s">
        <v>435</v>
      </c>
      <c r="E10" s="55"/>
      <c r="F10" s="196" t="s">
        <v>436</v>
      </c>
      <c r="G10" s="55"/>
      <c r="H10" s="196" t="s">
        <v>435</v>
      </c>
      <c r="I10" s="55"/>
      <c r="J10" s="196" t="s">
        <v>436</v>
      </c>
      <c r="K10" s="55"/>
      <c r="L10" s="196" t="s">
        <v>435</v>
      </c>
      <c r="M10" s="55"/>
      <c r="N10" s="196" t="s">
        <v>436</v>
      </c>
    </row>
    <row r="12" ht="12.75">
      <c r="A12" s="14" t="s">
        <v>444</v>
      </c>
    </row>
    <row r="13" ht="12.75">
      <c r="B13" s="14" t="s">
        <v>448</v>
      </c>
    </row>
    <row r="15" spans="2:14" ht="12.75">
      <c r="B15" s="14" t="s">
        <v>445</v>
      </c>
      <c r="C15" s="14" t="s">
        <v>3</v>
      </c>
      <c r="D15" s="30">
        <v>26833000</v>
      </c>
      <c r="F15" s="207">
        <v>0.1034</v>
      </c>
      <c r="G15" s="14" t="s">
        <v>3</v>
      </c>
      <c r="H15" s="30">
        <v>11681000</v>
      </c>
      <c r="J15" s="207">
        <v>0.045</v>
      </c>
      <c r="K15" s="14" t="s">
        <v>3</v>
      </c>
      <c r="L15" s="208" t="s">
        <v>451</v>
      </c>
      <c r="N15" s="209" t="s">
        <v>451</v>
      </c>
    </row>
    <row r="16" spans="4:14" ht="12.75">
      <c r="D16" s="30"/>
      <c r="F16" s="207"/>
      <c r="H16" s="30"/>
      <c r="J16" s="207"/>
      <c r="L16" s="30"/>
      <c r="N16" s="207"/>
    </row>
    <row r="17" spans="2:14" ht="12.75">
      <c r="B17" s="14" t="s">
        <v>111</v>
      </c>
      <c r="C17" s="14" t="s">
        <v>3</v>
      </c>
      <c r="D17" s="30">
        <v>31722000</v>
      </c>
      <c r="F17" s="207">
        <v>0.1234</v>
      </c>
      <c r="G17" s="14" t="s">
        <v>3</v>
      </c>
      <c r="H17" s="30">
        <v>11569000</v>
      </c>
      <c r="J17" s="207">
        <v>0.045</v>
      </c>
      <c r="K17" s="14" t="s">
        <v>3</v>
      </c>
      <c r="L17" s="30">
        <v>16711000</v>
      </c>
      <c r="N17" s="207">
        <v>0.065</v>
      </c>
    </row>
    <row r="18" spans="4:14" ht="12.75">
      <c r="D18" s="30"/>
      <c r="F18" s="207"/>
      <c r="H18" s="30"/>
      <c r="J18" s="207"/>
      <c r="L18" s="30"/>
      <c r="N18" s="207"/>
    </row>
    <row r="19" spans="1:14" ht="12.75">
      <c r="A19" s="14" t="s">
        <v>449</v>
      </c>
      <c r="D19" s="30"/>
      <c r="F19" s="207"/>
      <c r="H19" s="30"/>
      <c r="J19" s="207"/>
      <c r="L19" s="30"/>
      <c r="N19" s="207"/>
    </row>
    <row r="20" spans="2:14" ht="12.75">
      <c r="B20" s="14" t="s">
        <v>447</v>
      </c>
      <c r="D20" s="30"/>
      <c r="F20" s="207"/>
      <c r="H20" s="30"/>
      <c r="J20" s="207"/>
      <c r="L20" s="30"/>
      <c r="N20" s="207"/>
    </row>
    <row r="21" spans="4:14" ht="12.75">
      <c r="D21" s="30"/>
      <c r="F21" s="207"/>
      <c r="H21" s="30"/>
      <c r="J21" s="207"/>
      <c r="L21" s="30"/>
      <c r="N21" s="207"/>
    </row>
    <row r="22" spans="2:14" ht="12.75">
      <c r="B22" s="14" t="s">
        <v>445</v>
      </c>
      <c r="C22" s="14" t="s">
        <v>3</v>
      </c>
      <c r="D22" s="30">
        <v>35037000</v>
      </c>
      <c r="F22" s="207">
        <v>0.135</v>
      </c>
      <c r="G22" s="14" t="s">
        <v>3</v>
      </c>
      <c r="H22" s="30">
        <v>20766000</v>
      </c>
      <c r="J22" s="207">
        <v>0.08</v>
      </c>
      <c r="K22" s="14" t="s">
        <v>3</v>
      </c>
      <c r="L22" s="208" t="s">
        <v>451</v>
      </c>
      <c r="N22" s="209" t="s">
        <v>451</v>
      </c>
    </row>
    <row r="23" spans="4:14" ht="12.75">
      <c r="D23" s="30"/>
      <c r="F23" s="207"/>
      <c r="H23" s="30"/>
      <c r="J23" s="207"/>
      <c r="L23" s="30"/>
      <c r="N23" s="207"/>
    </row>
    <row r="24" spans="2:14" ht="12.75">
      <c r="B24" s="14" t="s">
        <v>111</v>
      </c>
      <c r="C24" s="14" t="s">
        <v>3</v>
      </c>
      <c r="D24" s="30">
        <v>34424000</v>
      </c>
      <c r="F24" s="207">
        <v>0.1339</v>
      </c>
      <c r="G24" s="14" t="s">
        <v>3</v>
      </c>
      <c r="H24" s="30">
        <v>20568000</v>
      </c>
      <c r="J24" s="207">
        <v>0.08</v>
      </c>
      <c r="K24" s="14" t="s">
        <v>3</v>
      </c>
      <c r="L24" s="30">
        <v>25710000</v>
      </c>
      <c r="N24" s="207">
        <v>0.1</v>
      </c>
    </row>
    <row r="25" spans="4:14" ht="12.75">
      <c r="D25" s="30"/>
      <c r="F25" s="207"/>
      <c r="H25" s="30"/>
      <c r="J25" s="207"/>
      <c r="L25" s="30"/>
      <c r="N25" s="207"/>
    </row>
    <row r="26" spans="1:14" ht="12.75">
      <c r="A26" s="14" t="s">
        <v>446</v>
      </c>
      <c r="D26" s="30"/>
      <c r="F26" s="207"/>
      <c r="H26" s="30"/>
      <c r="J26" s="207"/>
      <c r="L26" s="30"/>
      <c r="N26" s="207"/>
    </row>
    <row r="27" spans="2:14" ht="12.75">
      <c r="B27" s="14" t="s">
        <v>447</v>
      </c>
      <c r="D27" s="30"/>
      <c r="F27" s="207"/>
      <c r="H27" s="30"/>
      <c r="J27" s="207"/>
      <c r="L27" s="30"/>
      <c r="N27" s="207"/>
    </row>
    <row r="28" spans="4:14" ht="12.75">
      <c r="D28" s="30"/>
      <c r="F28" s="207"/>
      <c r="H28" s="30"/>
      <c r="J28" s="207"/>
      <c r="L28" s="30"/>
      <c r="N28" s="207"/>
    </row>
    <row r="29" spans="2:14" ht="12.75">
      <c r="B29" s="14" t="s">
        <v>445</v>
      </c>
      <c r="C29" s="14" t="s">
        <v>3</v>
      </c>
      <c r="D29" s="30">
        <v>31788000</v>
      </c>
      <c r="F29" s="207">
        <v>0.1225</v>
      </c>
      <c r="G29" s="14" t="s">
        <v>3</v>
      </c>
      <c r="H29" s="30">
        <v>10383000</v>
      </c>
      <c r="J29" s="207">
        <v>0.04</v>
      </c>
      <c r="K29" s="14" t="s">
        <v>3</v>
      </c>
      <c r="L29" s="208" t="s">
        <v>451</v>
      </c>
      <c r="N29" s="209" t="s">
        <v>451</v>
      </c>
    </row>
    <row r="30" spans="4:14" ht="12.75">
      <c r="D30" s="30"/>
      <c r="F30" s="207"/>
      <c r="H30" s="30"/>
      <c r="J30" s="207"/>
      <c r="L30" s="30"/>
      <c r="N30" s="207"/>
    </row>
    <row r="31" spans="2:14" ht="12.75">
      <c r="B31" s="14" t="s">
        <v>111</v>
      </c>
      <c r="C31" s="14" t="s">
        <v>3</v>
      </c>
      <c r="D31" s="30">
        <v>31206000</v>
      </c>
      <c r="F31" s="207">
        <v>0.1214</v>
      </c>
      <c r="G31" s="14" t="s">
        <v>3</v>
      </c>
      <c r="H31" s="30">
        <v>10284000</v>
      </c>
      <c r="J31" s="207">
        <v>0.04</v>
      </c>
      <c r="K31" s="14" t="s">
        <v>3</v>
      </c>
      <c r="L31" s="30">
        <v>15426000</v>
      </c>
      <c r="N31" s="207">
        <v>0.06</v>
      </c>
    </row>
    <row r="32" spans="4:14" ht="12.75">
      <c r="D32" s="30"/>
      <c r="F32" s="207"/>
      <c r="H32" s="30"/>
      <c r="J32" s="207"/>
      <c r="L32" s="30"/>
      <c r="N32" s="207"/>
    </row>
    <row r="33" spans="1:14" ht="12.75">
      <c r="A33" s="14" t="s">
        <v>450</v>
      </c>
      <c r="D33" s="30"/>
      <c r="F33" s="207"/>
      <c r="H33" s="30"/>
      <c r="J33" s="207"/>
      <c r="L33" s="30"/>
      <c r="N33" s="207"/>
    </row>
    <row r="34" spans="2:14" ht="12.75">
      <c r="B34" s="14" t="s">
        <v>525</v>
      </c>
      <c r="D34" s="30"/>
      <c r="F34" s="207"/>
      <c r="H34" s="30"/>
      <c r="J34" s="207"/>
      <c r="L34" s="30"/>
      <c r="N34" s="207"/>
    </row>
    <row r="35" spans="4:14" ht="12.75">
      <c r="D35" s="30"/>
      <c r="F35" s="207"/>
      <c r="H35" s="30"/>
      <c r="J35" s="207"/>
      <c r="L35" s="30"/>
      <c r="N35" s="207"/>
    </row>
    <row r="36" spans="2:14" ht="12.75">
      <c r="B36" s="14" t="s">
        <v>445</v>
      </c>
      <c r="C36" s="14" t="s">
        <v>3</v>
      </c>
      <c r="D36" s="30">
        <v>31788000</v>
      </c>
      <c r="F36" s="207">
        <v>0.1009</v>
      </c>
      <c r="G36" s="14" t="s">
        <v>3</v>
      </c>
      <c r="H36" s="30">
        <v>12606000</v>
      </c>
      <c r="J36" s="207">
        <v>0.04</v>
      </c>
      <c r="K36" s="14" t="s">
        <v>3</v>
      </c>
      <c r="L36" s="208" t="s">
        <v>451</v>
      </c>
      <c r="N36" s="209" t="s">
        <v>451</v>
      </c>
    </row>
    <row r="37" spans="4:14" ht="12.75">
      <c r="D37" s="30"/>
      <c r="F37" s="207"/>
      <c r="H37" s="30"/>
      <c r="J37" s="207"/>
      <c r="L37" s="30"/>
      <c r="N37" s="207"/>
    </row>
    <row r="38" spans="2:14" ht="12.75">
      <c r="B38" s="14" t="s">
        <v>111</v>
      </c>
      <c r="C38" s="14" t="s">
        <v>3</v>
      </c>
      <c r="D38" s="30">
        <v>31206000</v>
      </c>
      <c r="F38" s="207">
        <v>0.0998</v>
      </c>
      <c r="G38" s="14" t="s">
        <v>3</v>
      </c>
      <c r="H38" s="30">
        <v>12513000</v>
      </c>
      <c r="J38" s="207">
        <v>0.04</v>
      </c>
      <c r="K38" s="14" t="s">
        <v>3</v>
      </c>
      <c r="L38" s="30">
        <v>15642000</v>
      </c>
      <c r="N38" s="207">
        <v>0.05</v>
      </c>
    </row>
    <row r="42" spans="12:14" ht="12.75">
      <c r="L42" s="224" t="s">
        <v>440</v>
      </c>
      <c r="M42" s="224"/>
      <c r="N42" s="224"/>
    </row>
    <row r="43" spans="12:14" ht="12.75">
      <c r="L43" s="224" t="s">
        <v>441</v>
      </c>
      <c r="M43" s="224"/>
      <c r="N43" s="224"/>
    </row>
    <row r="44" spans="8:14" ht="12.75">
      <c r="H44" s="224" t="s">
        <v>438</v>
      </c>
      <c r="I44" s="224"/>
      <c r="J44" s="224"/>
      <c r="L44" s="224" t="s">
        <v>442</v>
      </c>
      <c r="M44" s="224"/>
      <c r="N44" s="224"/>
    </row>
    <row r="45" spans="4:14" ht="12.75">
      <c r="D45" s="223" t="s">
        <v>437</v>
      </c>
      <c r="E45" s="223"/>
      <c r="F45" s="223"/>
      <c r="H45" s="223" t="s">
        <v>439</v>
      </c>
      <c r="I45" s="223"/>
      <c r="J45" s="223"/>
      <c r="L45" s="223" t="s">
        <v>443</v>
      </c>
      <c r="M45" s="223"/>
      <c r="N45" s="223"/>
    </row>
    <row r="47" spans="1:14" ht="12.75">
      <c r="A47" s="223" t="s">
        <v>240</v>
      </c>
      <c r="B47" s="223"/>
      <c r="D47" s="196" t="s">
        <v>435</v>
      </c>
      <c r="E47" s="55"/>
      <c r="F47" s="196" t="s">
        <v>436</v>
      </c>
      <c r="G47" s="55"/>
      <c r="H47" s="196" t="s">
        <v>435</v>
      </c>
      <c r="I47" s="55"/>
      <c r="J47" s="196" t="s">
        <v>436</v>
      </c>
      <c r="K47" s="55"/>
      <c r="L47" s="196" t="s">
        <v>435</v>
      </c>
      <c r="M47" s="55"/>
      <c r="N47" s="196" t="s">
        <v>436</v>
      </c>
    </row>
    <row r="49" ht="12.75">
      <c r="A49" s="14" t="s">
        <v>444</v>
      </c>
    </row>
    <row r="50" ht="12.75">
      <c r="B50" s="14" t="s">
        <v>448</v>
      </c>
    </row>
    <row r="52" spans="2:14" ht="12.75">
      <c r="B52" s="14" t="s">
        <v>445</v>
      </c>
      <c r="C52" s="14" t="s">
        <v>3</v>
      </c>
      <c r="D52" s="30">
        <v>25791000</v>
      </c>
      <c r="F52" s="207">
        <v>0.1068</v>
      </c>
      <c r="G52" s="14" t="s">
        <v>3</v>
      </c>
      <c r="H52" s="30">
        <v>10869000</v>
      </c>
      <c r="J52" s="207">
        <v>0.045</v>
      </c>
      <c r="K52" s="14" t="s">
        <v>3</v>
      </c>
      <c r="L52" s="208" t="s">
        <v>451</v>
      </c>
      <c r="N52" s="209" t="s">
        <v>451</v>
      </c>
    </row>
    <row r="53" spans="4:14" ht="12.75">
      <c r="D53" s="30"/>
      <c r="F53" s="207"/>
      <c r="H53" s="30"/>
      <c r="J53" s="207"/>
      <c r="L53" s="30"/>
      <c r="N53" s="207"/>
    </row>
    <row r="54" spans="2:14" ht="12.75">
      <c r="B54" s="14" t="s">
        <v>111</v>
      </c>
      <c r="C54" s="14" t="s">
        <v>3</v>
      </c>
      <c r="D54" s="30">
        <v>30301000</v>
      </c>
      <c r="F54" s="207">
        <v>0.1271</v>
      </c>
      <c r="G54" s="14" t="s">
        <v>3</v>
      </c>
      <c r="H54" s="30">
        <v>10734000</v>
      </c>
      <c r="J54" s="207">
        <v>0.045</v>
      </c>
      <c r="K54" s="14" t="s">
        <v>3</v>
      </c>
      <c r="L54" s="30">
        <v>15504000</v>
      </c>
      <c r="N54" s="207">
        <v>0.065</v>
      </c>
    </row>
    <row r="55" spans="4:14" ht="12.75">
      <c r="D55" s="30"/>
      <c r="F55" s="207"/>
      <c r="H55" s="30"/>
      <c r="J55" s="207"/>
      <c r="L55" s="30"/>
      <c r="N55" s="207"/>
    </row>
    <row r="56" spans="1:14" ht="12.75">
      <c r="A56" s="14" t="s">
        <v>449</v>
      </c>
      <c r="D56" s="30"/>
      <c r="F56" s="207"/>
      <c r="H56" s="30"/>
      <c r="J56" s="207"/>
      <c r="L56" s="30"/>
      <c r="N56" s="207"/>
    </row>
    <row r="57" spans="2:14" ht="12.75">
      <c r="B57" s="14" t="s">
        <v>447</v>
      </c>
      <c r="D57" s="30"/>
      <c r="F57" s="207"/>
      <c r="H57" s="30"/>
      <c r="J57" s="207"/>
      <c r="L57" s="30"/>
      <c r="N57" s="207"/>
    </row>
    <row r="58" spans="4:14" ht="12.75">
      <c r="D58" s="30"/>
      <c r="F58" s="207"/>
      <c r="H58" s="30"/>
      <c r="J58" s="207"/>
      <c r="L58" s="30"/>
      <c r="N58" s="207"/>
    </row>
    <row r="59" spans="2:14" ht="12.75">
      <c r="B59" s="14" t="s">
        <v>445</v>
      </c>
      <c r="C59" s="14" t="s">
        <v>3</v>
      </c>
      <c r="D59" s="30">
        <v>33676000</v>
      </c>
      <c r="F59" s="207">
        <v>0.1394</v>
      </c>
      <c r="G59" s="14" t="s">
        <v>3</v>
      </c>
      <c r="H59" s="30">
        <v>19323000</v>
      </c>
      <c r="J59" s="207">
        <v>0.08</v>
      </c>
      <c r="K59" s="14" t="s">
        <v>3</v>
      </c>
      <c r="L59" s="208" t="s">
        <v>451</v>
      </c>
      <c r="N59" s="209" t="s">
        <v>451</v>
      </c>
    </row>
    <row r="60" spans="4:14" ht="12.75">
      <c r="D60" s="30"/>
      <c r="F60" s="207"/>
      <c r="H60" s="30"/>
      <c r="J60" s="207"/>
      <c r="L60" s="30"/>
      <c r="N60" s="207"/>
    </row>
    <row r="61" spans="2:14" ht="12.75">
      <c r="B61" s="14" t="s">
        <v>111</v>
      </c>
      <c r="C61" s="14" t="s">
        <v>3</v>
      </c>
      <c r="D61" s="30">
        <v>32882000</v>
      </c>
      <c r="F61" s="207">
        <v>0.1379</v>
      </c>
      <c r="G61" s="14" t="s">
        <v>3</v>
      </c>
      <c r="H61" s="30">
        <v>19083000</v>
      </c>
      <c r="J61" s="207">
        <v>0.08</v>
      </c>
      <c r="K61" s="14" t="s">
        <v>3</v>
      </c>
      <c r="L61" s="30">
        <v>23853000</v>
      </c>
      <c r="N61" s="207">
        <v>0.1</v>
      </c>
    </row>
    <row r="62" spans="4:14" ht="12.75">
      <c r="D62" s="30"/>
      <c r="F62" s="207"/>
      <c r="H62" s="30"/>
      <c r="J62" s="207"/>
      <c r="L62" s="30"/>
      <c r="N62" s="207"/>
    </row>
    <row r="63" spans="1:14" ht="12.75">
      <c r="A63" s="14" t="s">
        <v>446</v>
      </c>
      <c r="D63" s="30"/>
      <c r="F63" s="207"/>
      <c r="H63" s="30"/>
      <c r="J63" s="207"/>
      <c r="L63" s="30"/>
      <c r="N63" s="207"/>
    </row>
    <row r="64" spans="2:14" ht="12.75">
      <c r="B64" s="14" t="s">
        <v>447</v>
      </c>
      <c r="D64" s="30"/>
      <c r="F64" s="207"/>
      <c r="H64" s="30"/>
      <c r="J64" s="207"/>
      <c r="L64" s="30"/>
      <c r="N64" s="207"/>
    </row>
    <row r="65" spans="4:14" ht="12.75">
      <c r="D65" s="30"/>
      <c r="F65" s="207"/>
      <c r="H65" s="30"/>
      <c r="J65" s="207"/>
      <c r="L65" s="30"/>
      <c r="N65" s="207"/>
    </row>
    <row r="66" spans="2:14" ht="12.75">
      <c r="B66" s="14" t="s">
        <v>445</v>
      </c>
      <c r="C66" s="14" t="s">
        <v>3</v>
      </c>
      <c r="D66" s="30">
        <v>30654000</v>
      </c>
      <c r="F66" s="207">
        <v>0.1269</v>
      </c>
      <c r="G66" s="14" t="s">
        <v>3</v>
      </c>
      <c r="H66" s="30">
        <v>9662000</v>
      </c>
      <c r="J66" s="207">
        <v>0.04</v>
      </c>
      <c r="K66" s="14" t="s">
        <v>3</v>
      </c>
      <c r="L66" s="208" t="s">
        <v>451</v>
      </c>
      <c r="N66" s="209" t="s">
        <v>451</v>
      </c>
    </row>
    <row r="67" spans="4:14" ht="12.75">
      <c r="D67" s="30"/>
      <c r="F67" s="207"/>
      <c r="H67" s="30"/>
      <c r="J67" s="207"/>
      <c r="L67" s="30"/>
      <c r="N67" s="207"/>
    </row>
    <row r="68" spans="2:14" ht="12.75">
      <c r="B68" s="14" t="s">
        <v>111</v>
      </c>
      <c r="C68" s="14" t="s">
        <v>3</v>
      </c>
      <c r="D68" s="30">
        <v>29897000</v>
      </c>
      <c r="F68" s="207">
        <v>0.1253</v>
      </c>
      <c r="G68" s="14" t="s">
        <v>3</v>
      </c>
      <c r="H68" s="30">
        <v>9541000</v>
      </c>
      <c r="J68" s="207">
        <v>0.04</v>
      </c>
      <c r="K68" s="14" t="s">
        <v>3</v>
      </c>
      <c r="L68" s="30">
        <v>14312000</v>
      </c>
      <c r="N68" s="207">
        <v>0.06</v>
      </c>
    </row>
    <row r="69" spans="4:14" ht="12.75">
      <c r="D69" s="30"/>
      <c r="F69" s="207"/>
      <c r="H69" s="30"/>
      <c r="J69" s="207"/>
      <c r="L69" s="30"/>
      <c r="N69" s="207"/>
    </row>
    <row r="70" spans="1:14" ht="12.75">
      <c r="A70" s="14" t="s">
        <v>450</v>
      </c>
      <c r="D70" s="30"/>
      <c r="F70" s="207"/>
      <c r="H70" s="30"/>
      <c r="J70" s="207"/>
      <c r="L70" s="30"/>
      <c r="N70" s="207"/>
    </row>
    <row r="71" spans="2:14" ht="12.75">
      <c r="B71" s="14" t="s">
        <v>525</v>
      </c>
      <c r="D71" s="30"/>
      <c r="F71" s="207"/>
      <c r="H71" s="30"/>
      <c r="J71" s="207"/>
      <c r="L71" s="30"/>
      <c r="N71" s="207"/>
    </row>
    <row r="72" spans="4:14" ht="12.75">
      <c r="D72" s="30"/>
      <c r="F72" s="207"/>
      <c r="H72" s="30"/>
      <c r="J72" s="207"/>
      <c r="L72" s="30"/>
      <c r="N72" s="207"/>
    </row>
    <row r="73" spans="2:14" ht="12.75">
      <c r="B73" s="14" t="s">
        <v>445</v>
      </c>
      <c r="C73" s="14" t="s">
        <v>3</v>
      </c>
      <c r="D73" s="30">
        <v>30654000</v>
      </c>
      <c r="F73" s="207">
        <v>0.1051</v>
      </c>
      <c r="G73" s="14" t="s">
        <v>3</v>
      </c>
      <c r="H73" s="30">
        <v>11671000</v>
      </c>
      <c r="J73" s="207">
        <v>0.04</v>
      </c>
      <c r="K73" s="14" t="s">
        <v>3</v>
      </c>
      <c r="L73" s="208" t="s">
        <v>451</v>
      </c>
      <c r="N73" s="209" t="s">
        <v>451</v>
      </c>
    </row>
    <row r="74" spans="4:14" ht="12.75">
      <c r="D74" s="30"/>
      <c r="F74" s="207"/>
      <c r="H74" s="30"/>
      <c r="J74" s="207"/>
      <c r="L74" s="30"/>
      <c r="N74" s="207"/>
    </row>
    <row r="75" spans="2:14" ht="12.75">
      <c r="B75" s="14" t="s">
        <v>111</v>
      </c>
      <c r="C75" s="14" t="s">
        <v>3</v>
      </c>
      <c r="D75" s="30">
        <v>29897000</v>
      </c>
      <c r="F75" s="207">
        <v>0.1035</v>
      </c>
      <c r="G75" s="14" t="s">
        <v>3</v>
      </c>
      <c r="H75" s="30">
        <v>11559000</v>
      </c>
      <c r="J75" s="207">
        <v>0.04</v>
      </c>
      <c r="K75" s="14" t="s">
        <v>3</v>
      </c>
      <c r="L75" s="30">
        <v>14449000</v>
      </c>
      <c r="N75" s="207">
        <v>0.05</v>
      </c>
    </row>
  </sheetData>
  <sheetProtection/>
  <mergeCells count="16">
    <mergeCell ref="D8:F8"/>
    <mergeCell ref="H7:J7"/>
    <mergeCell ref="H8:J8"/>
    <mergeCell ref="L7:N7"/>
    <mergeCell ref="L8:N8"/>
    <mergeCell ref="L5:N5"/>
    <mergeCell ref="L6:N6"/>
    <mergeCell ref="A47:B47"/>
    <mergeCell ref="A10:B10"/>
    <mergeCell ref="L42:N42"/>
    <mergeCell ref="L43:N43"/>
    <mergeCell ref="H44:J44"/>
    <mergeCell ref="L44:N44"/>
    <mergeCell ref="D45:F45"/>
    <mergeCell ref="H45:J45"/>
    <mergeCell ref="L45:N45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3:Y50"/>
  <sheetViews>
    <sheetView showGridLines="0" zoomScalePageLayoutView="0" workbookViewId="0" topLeftCell="D1">
      <selection activeCell="P36" sqref="P36"/>
    </sheetView>
  </sheetViews>
  <sheetFormatPr defaultColWidth="9.140625" defaultRowHeight="12.75"/>
  <cols>
    <col min="1" max="2" width="2.8515625" style="14" customWidth="1"/>
    <col min="3" max="3" width="35.7109375" style="14" customWidth="1"/>
    <col min="4" max="4" width="2.8515625" style="14" customWidth="1"/>
    <col min="5" max="5" width="11.8515625" style="14" bestFit="1" customWidth="1"/>
    <col min="6" max="6" width="2.8515625" style="14" customWidth="1"/>
    <col min="7" max="7" width="13.57421875" style="14" bestFit="1" customWidth="1"/>
    <col min="8" max="8" width="2.8515625" style="14" customWidth="1"/>
    <col min="9" max="9" width="11.8515625" style="14" bestFit="1" customWidth="1"/>
    <col min="10" max="10" width="2.8515625" style="14" customWidth="1"/>
    <col min="11" max="11" width="13.00390625" style="14" bestFit="1" customWidth="1"/>
    <col min="12" max="12" width="2.8515625" style="14" customWidth="1"/>
    <col min="13" max="13" width="2.8515625" style="165" customWidth="1"/>
    <col min="14" max="15" width="2.8515625" style="14" customWidth="1"/>
    <col min="16" max="16" width="27.28125" style="14" customWidth="1"/>
    <col min="17" max="17" width="2.8515625" style="14" customWidth="1"/>
    <col min="18" max="18" width="11.8515625" style="14" bestFit="1" customWidth="1"/>
    <col min="19" max="19" width="2.8515625" style="14" customWidth="1"/>
    <col min="20" max="20" width="13.57421875" style="14" bestFit="1" customWidth="1"/>
    <col min="21" max="21" width="2.8515625" style="14" customWidth="1"/>
    <col min="22" max="22" width="11.8515625" style="14" bestFit="1" customWidth="1"/>
    <col min="23" max="23" width="2.8515625" style="14" customWidth="1"/>
    <col min="24" max="24" width="13.00390625" style="14" bestFit="1" customWidth="1"/>
    <col min="25" max="167" width="9.140625" style="14" customWidth="1"/>
  </cols>
  <sheetData>
    <row r="3" spans="1:18" ht="12.75">
      <c r="A3" s="163" t="s">
        <v>465</v>
      </c>
      <c r="B3" s="167"/>
      <c r="C3" s="167"/>
      <c r="N3" s="163" t="s">
        <v>469</v>
      </c>
      <c r="O3" s="167"/>
      <c r="P3" s="167"/>
      <c r="Q3" s="167"/>
      <c r="R3" s="167"/>
    </row>
    <row r="4" spans="5:11" ht="12.75">
      <c r="E4" s="55"/>
      <c r="F4" s="55"/>
      <c r="G4" s="55"/>
      <c r="H4" s="55"/>
      <c r="I4" s="55"/>
      <c r="J4" s="55"/>
      <c r="K4" s="55"/>
    </row>
    <row r="5" spans="5:24" ht="12.75">
      <c r="E5" s="55"/>
      <c r="F5" s="55"/>
      <c r="G5" s="55"/>
      <c r="H5" s="55"/>
      <c r="I5" s="55" t="s">
        <v>459</v>
      </c>
      <c r="J5" s="55"/>
      <c r="K5" s="55"/>
      <c r="R5" s="55"/>
      <c r="S5" s="55"/>
      <c r="T5" s="55"/>
      <c r="U5" s="55"/>
      <c r="V5" s="55" t="s">
        <v>459</v>
      </c>
      <c r="W5" s="55"/>
      <c r="X5" s="55"/>
    </row>
    <row r="6" spans="5:24" ht="12.75">
      <c r="E6" s="55"/>
      <c r="F6" s="55"/>
      <c r="G6" s="55"/>
      <c r="H6" s="55"/>
      <c r="I6" s="55" t="s">
        <v>33</v>
      </c>
      <c r="J6" s="55"/>
      <c r="K6" s="55" t="s">
        <v>459</v>
      </c>
      <c r="R6" s="55"/>
      <c r="S6" s="55"/>
      <c r="T6" s="55"/>
      <c r="U6" s="55"/>
      <c r="V6" s="55" t="s">
        <v>33</v>
      </c>
      <c r="W6" s="55"/>
      <c r="X6" s="55" t="s">
        <v>459</v>
      </c>
    </row>
    <row r="7" spans="5:24" ht="12.75">
      <c r="E7" s="55" t="s">
        <v>461</v>
      </c>
      <c r="F7" s="55"/>
      <c r="G7" s="55"/>
      <c r="H7" s="55"/>
      <c r="I7" s="55" t="s">
        <v>458</v>
      </c>
      <c r="J7" s="55"/>
      <c r="K7" s="55" t="s">
        <v>460</v>
      </c>
      <c r="R7" s="55" t="s">
        <v>461</v>
      </c>
      <c r="S7" s="55"/>
      <c r="T7" s="55"/>
      <c r="U7" s="55"/>
      <c r="V7" s="55" t="s">
        <v>458</v>
      </c>
      <c r="W7" s="55"/>
      <c r="X7" s="55" t="s">
        <v>460</v>
      </c>
    </row>
    <row r="8" spans="5:24" ht="12.75">
      <c r="E8" s="55" t="s">
        <v>231</v>
      </c>
      <c r="F8" s="55"/>
      <c r="G8" s="55" t="s">
        <v>456</v>
      </c>
      <c r="H8" s="55"/>
      <c r="I8" s="55" t="s">
        <v>457</v>
      </c>
      <c r="J8" s="55"/>
      <c r="K8" s="55" t="s">
        <v>457</v>
      </c>
      <c r="R8" s="55" t="s">
        <v>231</v>
      </c>
      <c r="S8" s="55"/>
      <c r="T8" s="55" t="s">
        <v>456</v>
      </c>
      <c r="U8" s="55"/>
      <c r="V8" s="55" t="s">
        <v>457</v>
      </c>
      <c r="W8" s="55"/>
      <c r="X8" s="55" t="s">
        <v>457</v>
      </c>
    </row>
    <row r="9" spans="1:24" ht="12.75">
      <c r="A9" s="223" t="s">
        <v>232</v>
      </c>
      <c r="B9" s="223"/>
      <c r="C9" s="223"/>
      <c r="E9" s="196" t="s">
        <v>452</v>
      </c>
      <c r="F9" s="55"/>
      <c r="G9" s="196" t="s">
        <v>453</v>
      </c>
      <c r="H9" s="55"/>
      <c r="I9" s="196" t="s">
        <v>454</v>
      </c>
      <c r="J9" s="55"/>
      <c r="K9" s="196" t="s">
        <v>455</v>
      </c>
      <c r="N9" s="223" t="s">
        <v>232</v>
      </c>
      <c r="O9" s="223"/>
      <c r="P9" s="223"/>
      <c r="R9" s="196" t="s">
        <v>452</v>
      </c>
      <c r="S9" s="55"/>
      <c r="T9" s="196" t="s">
        <v>453</v>
      </c>
      <c r="U9" s="55"/>
      <c r="V9" s="196" t="s">
        <v>454</v>
      </c>
      <c r="W9" s="55"/>
      <c r="X9" s="196" t="s">
        <v>455</v>
      </c>
    </row>
    <row r="11" spans="1:14" ht="12.75">
      <c r="A11" s="14" t="s">
        <v>462</v>
      </c>
      <c r="N11" s="14" t="s">
        <v>466</v>
      </c>
    </row>
    <row r="13" spans="2:24" ht="12.75">
      <c r="B13" s="14" t="s">
        <v>463</v>
      </c>
      <c r="D13" s="14" t="s">
        <v>3</v>
      </c>
      <c r="E13" s="30">
        <v>9921000</v>
      </c>
      <c r="F13" s="14" t="s">
        <v>3</v>
      </c>
      <c r="G13" s="30">
        <v>0</v>
      </c>
      <c r="H13" s="14" t="s">
        <v>3</v>
      </c>
      <c r="I13" s="30">
        <v>9921000</v>
      </c>
      <c r="J13" s="14" t="s">
        <v>3</v>
      </c>
      <c r="K13" s="30">
        <v>0</v>
      </c>
      <c r="O13" s="14" t="s">
        <v>287</v>
      </c>
      <c r="Q13" s="14" t="s">
        <v>3</v>
      </c>
      <c r="R13" s="30">
        <v>2141000</v>
      </c>
      <c r="S13" s="14" t="s">
        <v>3</v>
      </c>
      <c r="T13" s="30">
        <v>0</v>
      </c>
      <c r="U13" s="14" t="s">
        <v>3</v>
      </c>
      <c r="V13" s="30">
        <v>0</v>
      </c>
      <c r="W13" s="14" t="s">
        <v>3</v>
      </c>
      <c r="X13" s="30">
        <v>2141000</v>
      </c>
    </row>
    <row r="14" spans="2:24" ht="12.75">
      <c r="B14" s="14" t="s">
        <v>464</v>
      </c>
      <c r="E14" s="30">
        <v>1847000</v>
      </c>
      <c r="G14" s="30">
        <v>0</v>
      </c>
      <c r="I14" s="30">
        <v>1847000</v>
      </c>
      <c r="K14" s="30">
        <v>0</v>
      </c>
      <c r="O14" s="14" t="s">
        <v>288</v>
      </c>
      <c r="R14" s="30">
        <v>8065000</v>
      </c>
      <c r="T14" s="30">
        <v>0</v>
      </c>
      <c r="V14" s="30">
        <v>0</v>
      </c>
      <c r="X14" s="30">
        <v>8065000</v>
      </c>
    </row>
    <row r="15" spans="2:24" ht="12.75">
      <c r="B15" s="14" t="s">
        <v>245</v>
      </c>
      <c r="E15" s="30">
        <v>22720000</v>
      </c>
      <c r="G15" s="30">
        <v>0</v>
      </c>
      <c r="I15" s="30">
        <v>22720000</v>
      </c>
      <c r="K15" s="30">
        <v>0</v>
      </c>
      <c r="O15" s="14" t="s">
        <v>289</v>
      </c>
      <c r="R15" s="30">
        <v>1759000</v>
      </c>
      <c r="T15" s="30">
        <v>0</v>
      </c>
      <c r="V15" s="30">
        <v>0</v>
      </c>
      <c r="X15" s="30">
        <v>1759000</v>
      </c>
    </row>
    <row r="16" spans="2:24" ht="12.75">
      <c r="B16" s="14" t="s">
        <v>239</v>
      </c>
      <c r="E16" s="161">
        <v>300000</v>
      </c>
      <c r="G16" s="161">
        <v>0</v>
      </c>
      <c r="I16" s="161">
        <v>300000</v>
      </c>
      <c r="K16" s="161">
        <v>0</v>
      </c>
      <c r="O16" s="14" t="s">
        <v>254</v>
      </c>
      <c r="R16" s="30">
        <v>1259000</v>
      </c>
      <c r="T16" s="30">
        <v>0</v>
      </c>
      <c r="V16" s="30">
        <v>0</v>
      </c>
      <c r="X16" s="30">
        <v>1259000</v>
      </c>
    </row>
    <row r="17" spans="5:24" ht="12.75">
      <c r="E17" s="30"/>
      <c r="G17" s="30"/>
      <c r="I17" s="30"/>
      <c r="K17" s="30"/>
      <c r="O17" s="14" t="s">
        <v>255</v>
      </c>
      <c r="R17" s="161">
        <v>52000</v>
      </c>
      <c r="T17" s="161">
        <v>0</v>
      </c>
      <c r="V17" s="161">
        <v>0</v>
      </c>
      <c r="X17" s="161">
        <v>52000</v>
      </c>
    </row>
    <row r="18" spans="1:24" ht="13.5" thickBot="1">
      <c r="A18" s="14" t="s">
        <v>45</v>
      </c>
      <c r="D18" s="14" t="s">
        <v>3</v>
      </c>
      <c r="E18" s="179">
        <f>SUM(E13:E16)</f>
        <v>34788000</v>
      </c>
      <c r="F18" s="14" t="s">
        <v>3</v>
      </c>
      <c r="G18" s="179">
        <f>SUM(G13:G16)</f>
        <v>0</v>
      </c>
      <c r="H18" s="14" t="s">
        <v>3</v>
      </c>
      <c r="I18" s="179">
        <f>SUM(I13:I16)</f>
        <v>34788000</v>
      </c>
      <c r="J18" s="14" t="s">
        <v>3</v>
      </c>
      <c r="K18" s="179">
        <f>SUM(K13:K16)</f>
        <v>0</v>
      </c>
      <c r="R18" s="71"/>
      <c r="T18" s="71"/>
      <c r="V18" s="71"/>
      <c r="X18" s="71"/>
    </row>
    <row r="19" spans="7:24" ht="14.25" thickBot="1" thickTop="1">
      <c r="G19" s="30"/>
      <c r="O19" s="14" t="s">
        <v>327</v>
      </c>
      <c r="Q19" s="14" t="s">
        <v>3</v>
      </c>
      <c r="R19" s="179">
        <f>SUM(R13:R17)</f>
        <v>13276000</v>
      </c>
      <c r="S19" s="14" t="s">
        <v>3</v>
      </c>
      <c r="T19" s="179">
        <f>SUM(T13:T17)</f>
        <v>0</v>
      </c>
      <c r="U19" s="14" t="s">
        <v>3</v>
      </c>
      <c r="V19" s="179">
        <f>SUM(V13:V17)</f>
        <v>0</v>
      </c>
      <c r="W19" s="14" t="s">
        <v>3</v>
      </c>
      <c r="X19" s="179">
        <f>SUM(X13:X17)</f>
        <v>13276000</v>
      </c>
    </row>
    <row r="20" spans="18:24" ht="13.5" thickTop="1">
      <c r="R20" s="71"/>
      <c r="T20" s="71"/>
      <c r="V20" s="71"/>
      <c r="X20" s="71"/>
    </row>
    <row r="21" spans="5:24" ht="12.75">
      <c r="E21" s="55"/>
      <c r="F21" s="55"/>
      <c r="G21" s="55"/>
      <c r="H21" s="55"/>
      <c r="I21" s="55" t="s">
        <v>459</v>
      </c>
      <c r="J21" s="55"/>
      <c r="K21" s="55"/>
      <c r="N21" s="14" t="s">
        <v>467</v>
      </c>
      <c r="R21" s="71"/>
      <c r="T21" s="71"/>
      <c r="V21" s="71"/>
      <c r="X21" s="71"/>
    </row>
    <row r="22" spans="5:24" ht="12.75">
      <c r="E22" s="55"/>
      <c r="F22" s="55"/>
      <c r="G22" s="55"/>
      <c r="H22" s="55"/>
      <c r="I22" s="55" t="s">
        <v>33</v>
      </c>
      <c r="J22" s="55"/>
      <c r="K22" s="55" t="s">
        <v>459</v>
      </c>
      <c r="R22" s="71"/>
      <c r="T22" s="71"/>
      <c r="V22" s="71"/>
      <c r="X22" s="71"/>
    </row>
    <row r="23" spans="5:24" ht="12.75">
      <c r="E23" s="55" t="s">
        <v>461</v>
      </c>
      <c r="F23" s="55"/>
      <c r="G23" s="55"/>
      <c r="H23" s="55"/>
      <c r="I23" s="55" t="s">
        <v>458</v>
      </c>
      <c r="J23" s="55"/>
      <c r="K23" s="55" t="s">
        <v>460</v>
      </c>
      <c r="O23" s="14" t="s">
        <v>288</v>
      </c>
      <c r="Q23" s="14" t="s">
        <v>3</v>
      </c>
      <c r="R23" s="161">
        <v>2048000</v>
      </c>
      <c r="S23" s="14" t="s">
        <v>3</v>
      </c>
      <c r="T23" s="161">
        <v>0</v>
      </c>
      <c r="U23" s="14" t="s">
        <v>3</v>
      </c>
      <c r="V23" s="161">
        <v>0</v>
      </c>
      <c r="W23" s="14" t="s">
        <v>3</v>
      </c>
      <c r="X23" s="161">
        <v>2048000</v>
      </c>
    </row>
    <row r="24" spans="5:24" ht="12.75">
      <c r="E24" s="55" t="s">
        <v>231</v>
      </c>
      <c r="F24" s="55"/>
      <c r="G24" s="55" t="s">
        <v>456</v>
      </c>
      <c r="H24" s="55"/>
      <c r="I24" s="55" t="s">
        <v>457</v>
      </c>
      <c r="J24" s="55"/>
      <c r="K24" s="55" t="s">
        <v>457</v>
      </c>
      <c r="R24" s="71"/>
      <c r="T24" s="71"/>
      <c r="V24" s="71"/>
      <c r="X24" s="71"/>
    </row>
    <row r="25" spans="1:24" ht="13.5" thickBot="1">
      <c r="A25" s="223" t="s">
        <v>240</v>
      </c>
      <c r="B25" s="223"/>
      <c r="C25" s="223"/>
      <c r="E25" s="196" t="s">
        <v>452</v>
      </c>
      <c r="F25" s="55"/>
      <c r="G25" s="196" t="s">
        <v>453</v>
      </c>
      <c r="H25" s="55"/>
      <c r="I25" s="196" t="s">
        <v>454</v>
      </c>
      <c r="J25" s="55"/>
      <c r="K25" s="196" t="s">
        <v>455</v>
      </c>
      <c r="O25" s="14" t="s">
        <v>468</v>
      </c>
      <c r="Q25" s="14" t="s">
        <v>3</v>
      </c>
      <c r="R25" s="179">
        <f>R23</f>
        <v>2048000</v>
      </c>
      <c r="S25" s="14" t="s">
        <v>3</v>
      </c>
      <c r="T25" s="179">
        <f>T23</f>
        <v>0</v>
      </c>
      <c r="U25" s="14" t="s">
        <v>3</v>
      </c>
      <c r="V25" s="179">
        <f>V23</f>
        <v>0</v>
      </c>
      <c r="W25" s="14" t="s">
        <v>3</v>
      </c>
      <c r="X25" s="179">
        <f>X23</f>
        <v>2048000</v>
      </c>
    </row>
    <row r="26" ht="13.5" thickTop="1">
      <c r="T26" s="30"/>
    </row>
    <row r="27" ht="12.75">
      <c r="A27" s="14" t="s">
        <v>462</v>
      </c>
    </row>
    <row r="28" spans="18:24" ht="12.75">
      <c r="R28" s="55"/>
      <c r="S28" s="55"/>
      <c r="T28" s="55"/>
      <c r="U28" s="55"/>
      <c r="V28" s="55" t="s">
        <v>459</v>
      </c>
      <c r="W28" s="55"/>
      <c r="X28" s="55"/>
    </row>
    <row r="29" spans="2:25" ht="12.75">
      <c r="B29" s="14" t="s">
        <v>463</v>
      </c>
      <c r="D29" s="14" t="s">
        <v>3</v>
      </c>
      <c r="E29" s="30">
        <v>13666000</v>
      </c>
      <c r="F29" s="14" t="s">
        <v>3</v>
      </c>
      <c r="G29" s="30">
        <v>0</v>
      </c>
      <c r="H29" s="14" t="s">
        <v>3</v>
      </c>
      <c r="I29" s="30">
        <v>13666000</v>
      </c>
      <c r="J29" s="14" t="s">
        <v>3</v>
      </c>
      <c r="K29" s="30">
        <v>0</v>
      </c>
      <c r="R29" s="55"/>
      <c r="S29" s="55"/>
      <c r="T29" s="55"/>
      <c r="U29" s="55"/>
      <c r="V29" s="55" t="s">
        <v>33</v>
      </c>
      <c r="W29" s="55"/>
      <c r="X29" s="55" t="s">
        <v>459</v>
      </c>
      <c r="Y29" s="174"/>
    </row>
    <row r="30" spans="2:25" ht="12.75">
      <c r="B30" s="14" t="s">
        <v>464</v>
      </c>
      <c r="E30" s="30">
        <v>924000</v>
      </c>
      <c r="G30" s="30">
        <v>0</v>
      </c>
      <c r="I30" s="30">
        <v>924000</v>
      </c>
      <c r="K30" s="30">
        <v>0</v>
      </c>
      <c r="R30" s="55" t="s">
        <v>461</v>
      </c>
      <c r="S30" s="55"/>
      <c r="T30" s="55"/>
      <c r="U30" s="55"/>
      <c r="V30" s="55" t="s">
        <v>458</v>
      </c>
      <c r="W30" s="55"/>
      <c r="X30" s="55" t="s">
        <v>460</v>
      </c>
      <c r="Y30" s="174"/>
    </row>
    <row r="31" spans="2:25" ht="12.75">
      <c r="B31" s="14" t="s">
        <v>245</v>
      </c>
      <c r="E31" s="30">
        <v>21533000</v>
      </c>
      <c r="G31" s="30">
        <v>0</v>
      </c>
      <c r="I31" s="30">
        <v>21533000</v>
      </c>
      <c r="K31" s="30">
        <v>0</v>
      </c>
      <c r="R31" s="55" t="s">
        <v>231</v>
      </c>
      <c r="S31" s="55"/>
      <c r="T31" s="55" t="s">
        <v>456</v>
      </c>
      <c r="U31" s="55"/>
      <c r="V31" s="55" t="s">
        <v>457</v>
      </c>
      <c r="W31" s="55"/>
      <c r="X31" s="55" t="s">
        <v>457</v>
      </c>
      <c r="Y31" s="174"/>
    </row>
    <row r="32" spans="2:25" ht="12.75">
      <c r="B32" s="14" t="s">
        <v>239</v>
      </c>
      <c r="E32" s="161">
        <v>300000</v>
      </c>
      <c r="G32" s="161">
        <v>0</v>
      </c>
      <c r="I32" s="161">
        <v>300000</v>
      </c>
      <c r="K32" s="161">
        <v>0</v>
      </c>
      <c r="N32" s="223" t="s">
        <v>240</v>
      </c>
      <c r="O32" s="223"/>
      <c r="P32" s="223"/>
      <c r="R32" s="196" t="s">
        <v>452</v>
      </c>
      <c r="S32" s="55"/>
      <c r="T32" s="196" t="s">
        <v>453</v>
      </c>
      <c r="U32" s="55"/>
      <c r="V32" s="196" t="s">
        <v>454</v>
      </c>
      <c r="W32" s="55"/>
      <c r="X32" s="196" t="s">
        <v>455</v>
      </c>
      <c r="Y32" s="174"/>
    </row>
    <row r="33" spans="5:25" ht="12.75">
      <c r="E33" s="30"/>
      <c r="G33" s="30"/>
      <c r="I33" s="30"/>
      <c r="K33" s="30"/>
      <c r="Y33" s="174"/>
    </row>
    <row r="34" spans="1:25" ht="13.5" thickBot="1">
      <c r="A34" s="14" t="s">
        <v>45</v>
      </c>
      <c r="D34" s="14" t="s">
        <v>3</v>
      </c>
      <c r="E34" s="179">
        <f>SUM(E29:E32)</f>
        <v>36423000</v>
      </c>
      <c r="F34" s="14" t="s">
        <v>3</v>
      </c>
      <c r="G34" s="179">
        <f>SUM(G29:G32)</f>
        <v>0</v>
      </c>
      <c r="H34" s="14" t="s">
        <v>3</v>
      </c>
      <c r="I34" s="179">
        <f>SUM(I29:I32)</f>
        <v>36423000</v>
      </c>
      <c r="J34" s="14" t="s">
        <v>3</v>
      </c>
      <c r="K34" s="179">
        <f>SUM(K29:K32)</f>
        <v>0</v>
      </c>
      <c r="N34" s="14" t="s">
        <v>466</v>
      </c>
      <c r="Y34" s="174"/>
    </row>
    <row r="35" spans="7:25" ht="13.5" thickTop="1">
      <c r="G35" s="30"/>
      <c r="Y35" s="174"/>
    </row>
    <row r="36" spans="15:25" ht="12.75">
      <c r="O36" s="14" t="s">
        <v>287</v>
      </c>
      <c r="Q36" s="14" t="s">
        <v>3</v>
      </c>
      <c r="R36" s="30">
        <v>4181000</v>
      </c>
      <c r="S36" s="14" t="s">
        <v>3</v>
      </c>
      <c r="T36" s="30">
        <v>0</v>
      </c>
      <c r="U36" s="14" t="s">
        <v>3</v>
      </c>
      <c r="V36" s="30">
        <v>0</v>
      </c>
      <c r="W36" s="14" t="s">
        <v>3</v>
      </c>
      <c r="X36" s="30">
        <v>4181000</v>
      </c>
      <c r="Y36" s="174"/>
    </row>
    <row r="37" spans="15:25" ht="12.75">
      <c r="O37" s="14" t="s">
        <v>288</v>
      </c>
      <c r="R37" s="30">
        <v>9825000</v>
      </c>
      <c r="T37" s="30">
        <v>0</v>
      </c>
      <c r="V37" s="30">
        <v>0</v>
      </c>
      <c r="X37" s="30">
        <v>9825000</v>
      </c>
      <c r="Y37" s="174"/>
    </row>
    <row r="38" spans="15:25" ht="12.75">
      <c r="O38" s="14" t="s">
        <v>289</v>
      </c>
      <c r="R38" s="30">
        <v>2095000</v>
      </c>
      <c r="T38" s="30">
        <v>0</v>
      </c>
      <c r="V38" s="30">
        <v>0</v>
      </c>
      <c r="X38" s="30">
        <v>2095000</v>
      </c>
      <c r="Y38" s="174"/>
    </row>
    <row r="39" spans="15:25" ht="12.75">
      <c r="O39" s="14" t="s">
        <v>254</v>
      </c>
      <c r="R39" s="30">
        <v>5194000</v>
      </c>
      <c r="T39" s="30">
        <v>0</v>
      </c>
      <c r="V39" s="30">
        <v>0</v>
      </c>
      <c r="X39" s="30">
        <v>5194000</v>
      </c>
      <c r="Y39" s="174"/>
    </row>
    <row r="40" spans="15:25" ht="12.75">
      <c r="O40" s="14" t="s">
        <v>255</v>
      </c>
      <c r="R40" s="161">
        <v>17000</v>
      </c>
      <c r="T40" s="161">
        <v>0</v>
      </c>
      <c r="V40" s="161">
        <v>0</v>
      </c>
      <c r="X40" s="161">
        <v>17000</v>
      </c>
      <c r="Y40" s="174"/>
    </row>
    <row r="41" spans="18:25" ht="12.75">
      <c r="R41" s="71"/>
      <c r="T41" s="71"/>
      <c r="V41" s="71"/>
      <c r="X41" s="71"/>
      <c r="Y41" s="174"/>
    </row>
    <row r="42" spans="15:25" ht="13.5" thickBot="1">
      <c r="O42" s="14" t="s">
        <v>327</v>
      </c>
      <c r="Q42" s="14" t="s">
        <v>3</v>
      </c>
      <c r="R42" s="179">
        <f>SUM(R36:R40)</f>
        <v>21312000</v>
      </c>
      <c r="S42" s="14" t="s">
        <v>3</v>
      </c>
      <c r="T42" s="179">
        <f>SUM(T36:T40)</f>
        <v>0</v>
      </c>
      <c r="U42" s="14" t="s">
        <v>3</v>
      </c>
      <c r="V42" s="179">
        <f>SUM(V36:V40)</f>
        <v>0</v>
      </c>
      <c r="W42" s="14" t="s">
        <v>3</v>
      </c>
      <c r="X42" s="179">
        <f>SUM(X36:X40)</f>
        <v>21312000</v>
      </c>
      <c r="Y42" s="174"/>
    </row>
    <row r="43" spans="18:25" ht="13.5" thickTop="1">
      <c r="R43" s="71"/>
      <c r="T43" s="71"/>
      <c r="V43" s="71"/>
      <c r="X43" s="71"/>
      <c r="Y43" s="174"/>
    </row>
    <row r="44" spans="14:25" ht="12.75">
      <c r="N44" s="14" t="s">
        <v>467</v>
      </c>
      <c r="R44" s="71"/>
      <c r="T44" s="71"/>
      <c r="V44" s="71"/>
      <c r="X44" s="71"/>
      <c r="Y44" s="174"/>
    </row>
    <row r="45" spans="18:24" ht="12.75">
      <c r="R45" s="71"/>
      <c r="T45" s="71"/>
      <c r="V45" s="71"/>
      <c r="X45" s="71"/>
    </row>
    <row r="46" spans="15:24" ht="12.75">
      <c r="O46" s="14" t="s">
        <v>288</v>
      </c>
      <c r="Q46" s="14" t="s">
        <v>3</v>
      </c>
      <c r="R46" s="71">
        <v>3095000</v>
      </c>
      <c r="S46" s="14" t="s">
        <v>3</v>
      </c>
      <c r="T46" s="71">
        <v>0</v>
      </c>
      <c r="U46" s="14" t="s">
        <v>3</v>
      </c>
      <c r="V46" s="71">
        <v>0</v>
      </c>
      <c r="W46" s="14" t="s">
        <v>3</v>
      </c>
      <c r="X46" s="71">
        <v>3095000</v>
      </c>
    </row>
    <row r="47" spans="15:24" ht="12.75">
      <c r="O47" s="14" t="s">
        <v>470</v>
      </c>
      <c r="R47" s="161">
        <v>396000</v>
      </c>
      <c r="T47" s="161">
        <v>0</v>
      </c>
      <c r="V47" s="161">
        <v>0</v>
      </c>
      <c r="X47" s="161">
        <v>396000</v>
      </c>
    </row>
    <row r="48" spans="18:24" ht="12.75">
      <c r="R48" s="71"/>
      <c r="T48" s="71"/>
      <c r="V48" s="71"/>
      <c r="X48" s="71"/>
    </row>
    <row r="49" spans="15:24" ht="13.5" thickBot="1">
      <c r="O49" s="14" t="s">
        <v>468</v>
      </c>
      <c r="Q49" s="14" t="s">
        <v>3</v>
      </c>
      <c r="R49" s="179">
        <f>SUM(R46:R47)</f>
        <v>3491000</v>
      </c>
      <c r="S49" s="14" t="s">
        <v>3</v>
      </c>
      <c r="T49" s="179">
        <f>SUM(T46:T47)</f>
        <v>0</v>
      </c>
      <c r="U49" s="14" t="s">
        <v>3</v>
      </c>
      <c r="V49" s="179">
        <f>SUM(V46:V47)</f>
        <v>0</v>
      </c>
      <c r="W49" s="14" t="s">
        <v>3</v>
      </c>
      <c r="X49" s="179">
        <f>SUM(X46:X47)</f>
        <v>3491000</v>
      </c>
    </row>
    <row r="50" ht="13.5" thickTop="1">
      <c r="T50" s="30"/>
    </row>
  </sheetData>
  <sheetProtection/>
  <mergeCells count="4">
    <mergeCell ref="A9:C9"/>
    <mergeCell ref="A25:C25"/>
    <mergeCell ref="N9:P9"/>
    <mergeCell ref="N32:P32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3:M41"/>
  <sheetViews>
    <sheetView showGridLines="0" zoomScalePageLayoutView="0" workbookViewId="0" topLeftCell="A1">
      <selection activeCell="A5" sqref="A5:M41"/>
    </sheetView>
  </sheetViews>
  <sheetFormatPr defaultColWidth="9.140625" defaultRowHeight="12.75"/>
  <cols>
    <col min="1" max="1" width="2.8515625" style="14" customWidth="1"/>
    <col min="2" max="2" width="9.140625" style="14" customWidth="1"/>
    <col min="3" max="3" width="21.28125" style="14" customWidth="1"/>
    <col min="4" max="4" width="2.8515625" style="14" customWidth="1"/>
    <col min="5" max="5" width="12.8515625" style="14" bestFit="1" customWidth="1"/>
    <col min="6" max="6" width="2.8515625" style="14" customWidth="1"/>
    <col min="7" max="7" width="12.8515625" style="14" bestFit="1" customWidth="1"/>
    <col min="8" max="8" width="2.8515625" style="14" customWidth="1"/>
    <col min="9" max="9" width="13.57421875" style="14" bestFit="1" customWidth="1"/>
    <col min="10" max="10" width="2.8515625" style="14" customWidth="1"/>
    <col min="11" max="11" width="11.8515625" style="14" bestFit="1" customWidth="1"/>
    <col min="12" max="12" width="2.8515625" style="14" customWidth="1"/>
    <col min="13" max="13" width="13.00390625" style="14" bestFit="1" customWidth="1"/>
    <col min="14" max="82" width="9.140625" style="14" customWidth="1"/>
  </cols>
  <sheetData>
    <row r="3" spans="1:5" ht="12.75">
      <c r="A3" s="163" t="s">
        <v>479</v>
      </c>
      <c r="B3" s="167"/>
      <c r="C3" s="167"/>
      <c r="D3" s="167"/>
      <c r="E3" s="167"/>
    </row>
    <row r="5" spans="5:13" ht="12.75">
      <c r="E5" s="55"/>
      <c r="F5" s="55"/>
      <c r="G5" s="55"/>
      <c r="H5" s="55"/>
      <c r="I5" s="55"/>
      <c r="J5" s="55"/>
      <c r="K5" s="55" t="s">
        <v>459</v>
      </c>
      <c r="L5" s="55"/>
      <c r="M5" s="55"/>
    </row>
    <row r="6" spans="5:13" ht="12.75">
      <c r="E6" s="55"/>
      <c r="F6" s="55"/>
      <c r="G6" s="55"/>
      <c r="H6" s="55"/>
      <c r="I6" s="55"/>
      <c r="J6" s="55"/>
      <c r="K6" s="55" t="s">
        <v>33</v>
      </c>
      <c r="L6" s="55"/>
      <c r="M6" s="55" t="s">
        <v>459</v>
      </c>
    </row>
    <row r="7" spans="5:13" ht="12.75">
      <c r="E7" s="55"/>
      <c r="F7" s="55"/>
      <c r="G7" s="55"/>
      <c r="H7" s="55"/>
      <c r="I7" s="55"/>
      <c r="J7" s="55"/>
      <c r="K7" s="55" t="s">
        <v>458</v>
      </c>
      <c r="L7" s="55"/>
      <c r="M7" s="55" t="s">
        <v>460</v>
      </c>
    </row>
    <row r="8" spans="5:13" ht="12.75">
      <c r="E8" s="55" t="s">
        <v>461</v>
      </c>
      <c r="F8" s="55"/>
      <c r="G8" s="55" t="s">
        <v>229</v>
      </c>
      <c r="H8" s="55"/>
      <c r="I8" s="55" t="s">
        <v>456</v>
      </c>
      <c r="J8" s="55"/>
      <c r="K8" s="55" t="s">
        <v>457</v>
      </c>
      <c r="L8" s="55"/>
      <c r="M8" s="55" t="s">
        <v>457</v>
      </c>
    </row>
    <row r="9" spans="1:13" ht="12.75">
      <c r="A9" s="223" t="s">
        <v>232</v>
      </c>
      <c r="B9" s="223"/>
      <c r="C9" s="223"/>
      <c r="E9" s="196" t="s">
        <v>435</v>
      </c>
      <c r="F9" s="55"/>
      <c r="G9" s="196" t="s">
        <v>231</v>
      </c>
      <c r="H9" s="55"/>
      <c r="I9" s="196" t="s">
        <v>453</v>
      </c>
      <c r="J9" s="55"/>
      <c r="K9" s="196" t="s">
        <v>454</v>
      </c>
      <c r="L9" s="55"/>
      <c r="M9" s="196" t="s">
        <v>455</v>
      </c>
    </row>
    <row r="11" ht="12.75">
      <c r="A11" s="14" t="s">
        <v>471</v>
      </c>
    </row>
    <row r="13" spans="1:13" ht="12.75">
      <c r="A13" s="14" t="s">
        <v>4</v>
      </c>
      <c r="D13" s="14" t="s">
        <v>3</v>
      </c>
      <c r="E13" s="30">
        <v>32551000</v>
      </c>
      <c r="F13" s="14" t="s">
        <v>3</v>
      </c>
      <c r="G13" s="30">
        <v>32551000</v>
      </c>
      <c r="H13" s="14" t="s">
        <v>3</v>
      </c>
      <c r="I13" s="30">
        <v>32551000</v>
      </c>
      <c r="J13" s="14" t="s">
        <v>3</v>
      </c>
      <c r="K13" s="30">
        <v>0</v>
      </c>
      <c r="L13" s="14" t="s">
        <v>3</v>
      </c>
      <c r="M13" s="30">
        <v>0</v>
      </c>
    </row>
    <row r="14" spans="1:13" ht="12.75">
      <c r="A14" s="14" t="s">
        <v>472</v>
      </c>
      <c r="E14" s="30">
        <v>34788000</v>
      </c>
      <c r="G14" s="30">
        <v>34788000</v>
      </c>
      <c r="I14" s="30">
        <v>0</v>
      </c>
      <c r="K14" s="30">
        <v>34788000</v>
      </c>
      <c r="M14" s="30">
        <v>0</v>
      </c>
    </row>
    <row r="15" spans="1:13" ht="12.75">
      <c r="A15" s="14" t="s">
        <v>473</v>
      </c>
      <c r="E15" s="30">
        <v>1504000</v>
      </c>
      <c r="G15" s="30">
        <v>1504000</v>
      </c>
      <c r="I15" s="30">
        <v>0</v>
      </c>
      <c r="K15" s="30">
        <v>1504000</v>
      </c>
      <c r="M15" s="30">
        <v>0</v>
      </c>
    </row>
    <row r="16" spans="1:13" ht="12.75">
      <c r="A16" s="14" t="s">
        <v>258</v>
      </c>
      <c r="E16" s="30">
        <v>225717000</v>
      </c>
      <c r="G16" s="30">
        <v>241739000</v>
      </c>
      <c r="I16" s="30">
        <v>0</v>
      </c>
      <c r="K16" s="30">
        <v>0</v>
      </c>
      <c r="M16" s="30">
        <v>241739000</v>
      </c>
    </row>
    <row r="17" spans="5:13" ht="12.75">
      <c r="E17" s="30"/>
      <c r="G17" s="30"/>
      <c r="I17" s="30"/>
      <c r="K17" s="30"/>
      <c r="M17" s="30"/>
    </row>
    <row r="18" spans="1:13" ht="12.75">
      <c r="A18" s="14" t="s">
        <v>474</v>
      </c>
      <c r="E18" s="30"/>
      <c r="G18" s="30"/>
      <c r="I18" s="30"/>
      <c r="K18" s="30"/>
      <c r="M18" s="30"/>
    </row>
    <row r="19" spans="5:13" ht="12.75">
      <c r="E19" s="30"/>
      <c r="G19" s="30"/>
      <c r="I19" s="30"/>
      <c r="K19" s="30"/>
      <c r="M19" s="30"/>
    </row>
    <row r="20" spans="1:13" ht="12.75">
      <c r="A20" s="14" t="s">
        <v>475</v>
      </c>
      <c r="D20" s="14" t="s">
        <v>3</v>
      </c>
      <c r="E20" s="30">
        <v>268113000</v>
      </c>
      <c r="F20" s="14" t="s">
        <v>3</v>
      </c>
      <c r="G20" s="30">
        <v>278563000</v>
      </c>
      <c r="H20" s="14" t="s">
        <v>3</v>
      </c>
      <c r="I20" s="30">
        <v>0</v>
      </c>
      <c r="J20" s="14" t="s">
        <v>3</v>
      </c>
      <c r="K20" s="30">
        <v>0</v>
      </c>
      <c r="L20" s="14" t="s">
        <v>3</v>
      </c>
      <c r="M20" s="30">
        <v>278563000</v>
      </c>
    </row>
    <row r="21" spans="1:13" ht="12.75">
      <c r="A21" s="14" t="s">
        <v>476</v>
      </c>
      <c r="E21" s="30">
        <v>2700000</v>
      </c>
      <c r="G21" s="30">
        <v>2700000</v>
      </c>
      <c r="I21" s="30">
        <v>0</v>
      </c>
      <c r="K21" s="30">
        <v>0</v>
      </c>
      <c r="M21" s="30">
        <v>2700000</v>
      </c>
    </row>
    <row r="22" spans="1:13" ht="12.75">
      <c r="A22" s="14" t="s">
        <v>477</v>
      </c>
      <c r="E22" s="30">
        <v>10000000</v>
      </c>
      <c r="G22" s="30">
        <v>10740000</v>
      </c>
      <c r="I22" s="30">
        <v>0</v>
      </c>
      <c r="K22" s="30">
        <v>0</v>
      </c>
      <c r="M22" s="30">
        <v>10740000</v>
      </c>
    </row>
    <row r="23" spans="1:13" ht="12.75">
      <c r="A23" s="14" t="s">
        <v>478</v>
      </c>
      <c r="E23" s="30">
        <v>6186000</v>
      </c>
      <c r="G23" s="30">
        <v>6186000</v>
      </c>
      <c r="I23" s="30">
        <v>0</v>
      </c>
      <c r="K23" s="30">
        <v>0</v>
      </c>
      <c r="M23" s="30">
        <v>6186000</v>
      </c>
    </row>
    <row r="24" spans="5:13" ht="12.75">
      <c r="E24" s="30"/>
      <c r="G24" s="30"/>
      <c r="I24" s="30"/>
      <c r="K24" s="30"/>
      <c r="M24" s="30"/>
    </row>
    <row r="25" spans="5:13" ht="12.75">
      <c r="E25" s="30"/>
      <c r="G25" s="30"/>
      <c r="I25" s="30"/>
      <c r="K25" s="30"/>
      <c r="M25" s="30"/>
    </row>
    <row r="26" spans="1:13" ht="12.75">
      <c r="A26" s="223" t="s">
        <v>240</v>
      </c>
      <c r="B26" s="223"/>
      <c r="C26" s="223"/>
      <c r="E26" s="30"/>
      <c r="G26" s="30"/>
      <c r="I26" s="30"/>
      <c r="K26" s="30"/>
      <c r="M26" s="30"/>
    </row>
    <row r="27" spans="5:13" ht="12.75">
      <c r="E27" s="30"/>
      <c r="G27" s="30"/>
      <c r="I27" s="30"/>
      <c r="K27" s="30"/>
      <c r="M27" s="30"/>
    </row>
    <row r="28" spans="1:13" ht="12.75">
      <c r="A28" s="14" t="s">
        <v>471</v>
      </c>
      <c r="E28" s="30"/>
      <c r="G28" s="30"/>
      <c r="I28" s="30"/>
      <c r="K28" s="30"/>
      <c r="M28" s="30"/>
    </row>
    <row r="29" spans="5:13" ht="12.75">
      <c r="E29" s="30"/>
      <c r="G29" s="30"/>
      <c r="I29" s="30"/>
      <c r="K29" s="30"/>
      <c r="M29" s="30"/>
    </row>
    <row r="30" spans="1:13" ht="12.75">
      <c r="A30" s="14" t="s">
        <v>4</v>
      </c>
      <c r="D30" s="14" t="s">
        <v>3</v>
      </c>
      <c r="E30" s="30">
        <v>26848000</v>
      </c>
      <c r="F30" s="14" t="s">
        <v>3</v>
      </c>
      <c r="G30" s="30">
        <v>26848000</v>
      </c>
      <c r="H30" s="14" t="s">
        <v>3</v>
      </c>
      <c r="I30" s="30">
        <v>26848000</v>
      </c>
      <c r="J30" s="14" t="s">
        <v>3</v>
      </c>
      <c r="K30" s="30">
        <v>0</v>
      </c>
      <c r="L30" s="14" t="s">
        <v>3</v>
      </c>
      <c r="M30" s="30">
        <v>0</v>
      </c>
    </row>
    <row r="31" spans="1:13" ht="12.75">
      <c r="A31" s="14" t="s">
        <v>472</v>
      </c>
      <c r="E31" s="30">
        <v>36423000</v>
      </c>
      <c r="G31" s="30">
        <v>36423000</v>
      </c>
      <c r="I31" s="30">
        <v>0</v>
      </c>
      <c r="K31" s="30">
        <v>36423000</v>
      </c>
      <c r="M31" s="30">
        <v>0</v>
      </c>
    </row>
    <row r="32" spans="1:13" ht="12.75">
      <c r="A32" s="14" t="s">
        <v>473</v>
      </c>
      <c r="E32" s="30">
        <v>1510000</v>
      </c>
      <c r="G32" s="30">
        <v>1510000</v>
      </c>
      <c r="I32" s="30">
        <v>0</v>
      </c>
      <c r="K32" s="30">
        <v>1510000</v>
      </c>
      <c r="M32" s="30">
        <v>0</v>
      </c>
    </row>
    <row r="33" spans="1:13" ht="12.75">
      <c r="A33" s="14" t="s">
        <v>258</v>
      </c>
      <c r="E33" s="30">
        <v>209099000</v>
      </c>
      <c r="G33" s="30">
        <v>206182000</v>
      </c>
      <c r="I33" s="30">
        <v>0</v>
      </c>
      <c r="K33" s="30">
        <v>0</v>
      </c>
      <c r="M33" s="30">
        <v>206182000</v>
      </c>
    </row>
    <row r="34" spans="5:13" ht="12.75">
      <c r="E34" s="30"/>
      <c r="G34" s="30"/>
      <c r="I34" s="30"/>
      <c r="K34" s="30"/>
      <c r="M34" s="30"/>
    </row>
    <row r="35" spans="1:13" ht="12.75">
      <c r="A35" s="14" t="s">
        <v>474</v>
      </c>
      <c r="E35" s="30"/>
      <c r="G35" s="30"/>
      <c r="I35" s="30"/>
      <c r="K35" s="30"/>
      <c r="M35" s="30"/>
    </row>
    <row r="36" spans="5:13" ht="12.75">
      <c r="E36" s="30"/>
      <c r="G36" s="30"/>
      <c r="I36" s="30"/>
      <c r="K36" s="30"/>
      <c r="M36" s="30"/>
    </row>
    <row r="37" spans="1:13" ht="12.75">
      <c r="A37" s="14" t="s">
        <v>475</v>
      </c>
      <c r="D37" s="14" t="s">
        <v>3</v>
      </c>
      <c r="E37" s="30">
        <v>246487000</v>
      </c>
      <c r="F37" s="14" t="s">
        <v>3</v>
      </c>
      <c r="G37" s="30">
        <v>258232000</v>
      </c>
      <c r="H37" s="14" t="s">
        <v>3</v>
      </c>
      <c r="I37" s="30">
        <v>0</v>
      </c>
      <c r="J37" s="14" t="s">
        <v>3</v>
      </c>
      <c r="K37" s="30">
        <v>0</v>
      </c>
      <c r="L37" s="14" t="s">
        <v>3</v>
      </c>
      <c r="M37" s="30">
        <v>258232000</v>
      </c>
    </row>
    <row r="38" spans="1:13" ht="12.75">
      <c r="A38" s="14" t="s">
        <v>476</v>
      </c>
      <c r="E38" s="30">
        <v>2700000</v>
      </c>
      <c r="G38" s="30">
        <v>2700000</v>
      </c>
      <c r="I38" s="30">
        <v>0</v>
      </c>
      <c r="K38" s="30">
        <v>0</v>
      </c>
      <c r="M38" s="30">
        <v>2700000</v>
      </c>
    </row>
    <row r="39" spans="1:13" ht="12.75">
      <c r="A39" s="14" t="s">
        <v>477</v>
      </c>
      <c r="E39" s="30">
        <v>10000000</v>
      </c>
      <c r="G39" s="30">
        <v>10788000</v>
      </c>
      <c r="I39" s="30">
        <v>0</v>
      </c>
      <c r="K39" s="30">
        <v>0</v>
      </c>
      <c r="M39" s="30">
        <v>10788000</v>
      </c>
    </row>
    <row r="40" spans="1:13" ht="12.75">
      <c r="A40" s="14" t="s">
        <v>478</v>
      </c>
      <c r="E40" s="30">
        <v>6186000</v>
      </c>
      <c r="G40" s="30">
        <v>6186000</v>
      </c>
      <c r="I40" s="30">
        <v>0</v>
      </c>
      <c r="K40" s="30">
        <v>0</v>
      </c>
      <c r="M40" s="30">
        <v>6186000</v>
      </c>
    </row>
    <row r="41" spans="5:13" ht="12.75">
      <c r="E41" s="30"/>
      <c r="G41" s="30"/>
      <c r="I41" s="30"/>
      <c r="K41" s="30"/>
      <c r="M41" s="30"/>
    </row>
  </sheetData>
  <sheetProtection/>
  <mergeCells count="2">
    <mergeCell ref="A9:C9"/>
    <mergeCell ref="A26:C26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3:D18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2.8515625" style="14" customWidth="1"/>
    <col min="2" max="2" width="25.57421875" style="14" customWidth="1"/>
    <col min="3" max="3" width="2.8515625" style="14" customWidth="1"/>
    <col min="4" max="4" width="10.8515625" style="14" bestFit="1" customWidth="1"/>
    <col min="5" max="63" width="9.140625" style="14" customWidth="1"/>
  </cols>
  <sheetData>
    <row r="3" spans="1:4" ht="12.75">
      <c r="A3" s="163" t="s">
        <v>480</v>
      </c>
      <c r="B3" s="167"/>
      <c r="C3" s="167"/>
      <c r="D3" s="167"/>
    </row>
    <row r="6" spans="1:4" ht="12.75">
      <c r="A6" s="14" t="s">
        <v>481</v>
      </c>
      <c r="C6" s="14" t="s">
        <v>3</v>
      </c>
      <c r="D6" s="30">
        <v>2740000</v>
      </c>
    </row>
    <row r="7" ht="12.75">
      <c r="D7" s="30"/>
    </row>
    <row r="8" spans="2:4" ht="12.75">
      <c r="B8" s="14" t="s">
        <v>482</v>
      </c>
      <c r="D8" s="30">
        <v>912000</v>
      </c>
    </row>
    <row r="9" ht="12.75">
      <c r="D9" s="30"/>
    </row>
    <row r="10" spans="2:4" ht="12.75">
      <c r="B10" s="14" t="s">
        <v>483</v>
      </c>
      <c r="D10" s="161">
        <v>-210000</v>
      </c>
    </row>
    <row r="11" ht="12.75">
      <c r="D11" s="30"/>
    </row>
    <row r="12" spans="1:4" ht="12.75">
      <c r="A12" s="14" t="s">
        <v>193</v>
      </c>
      <c r="D12" s="161">
        <f>SUM(D6:D10)</f>
        <v>3442000</v>
      </c>
    </row>
    <row r="13" ht="12.75">
      <c r="D13" s="30"/>
    </row>
    <row r="14" spans="2:4" ht="12.75">
      <c r="B14" s="14" t="s">
        <v>482</v>
      </c>
      <c r="D14" s="30">
        <v>5166000</v>
      </c>
    </row>
    <row r="15" ht="12.75">
      <c r="D15" s="30"/>
    </row>
    <row r="16" spans="2:4" ht="12.75">
      <c r="B16" s="14" t="s">
        <v>483</v>
      </c>
      <c r="D16" s="161">
        <v>-521000</v>
      </c>
    </row>
    <row r="17" ht="12.75">
      <c r="D17" s="30"/>
    </row>
    <row r="18" spans="1:4" ht="13.5" thickBot="1">
      <c r="A18" s="14" t="s">
        <v>484</v>
      </c>
      <c r="C18" s="14" t="s">
        <v>3</v>
      </c>
      <c r="D18" s="179">
        <f>SUM(D12:D16)</f>
        <v>8087000</v>
      </c>
    </row>
    <row r="19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3:F17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.8515625" style="14" customWidth="1"/>
    <col min="2" max="2" width="37.7109375" style="14" customWidth="1"/>
    <col min="3" max="3" width="2.8515625" style="14" customWidth="1"/>
    <col min="4" max="4" width="14.57421875" style="14" bestFit="1" customWidth="1"/>
    <col min="5" max="5" width="2.8515625" style="14" customWidth="1"/>
    <col min="6" max="6" width="11.8515625" style="14" bestFit="1" customWidth="1"/>
    <col min="7" max="46" width="9.140625" style="14" customWidth="1"/>
  </cols>
  <sheetData>
    <row r="3" spans="1:2" ht="12.75">
      <c r="A3" s="163" t="s">
        <v>485</v>
      </c>
      <c r="B3" s="167"/>
    </row>
    <row r="5" spans="4:6" ht="12.75">
      <c r="D5" s="196" t="s">
        <v>176</v>
      </c>
      <c r="E5" s="55"/>
      <c r="F5" s="196" t="s">
        <v>177</v>
      </c>
    </row>
    <row r="6" spans="4:6" ht="7.5" customHeight="1">
      <c r="D6" s="55"/>
      <c r="E6" s="55"/>
      <c r="F6" s="55"/>
    </row>
    <row r="7" spans="4:6" ht="12.75">
      <c r="D7" s="55" t="s">
        <v>486</v>
      </c>
      <c r="E7" s="55"/>
      <c r="F7" s="55" t="s">
        <v>486</v>
      </c>
    </row>
    <row r="8" spans="4:6" ht="12.75">
      <c r="D8" s="196" t="s">
        <v>435</v>
      </c>
      <c r="E8" s="55"/>
      <c r="F8" s="196" t="s">
        <v>435</v>
      </c>
    </row>
    <row r="10" ht="12.75">
      <c r="A10" s="14" t="s">
        <v>487</v>
      </c>
    </row>
    <row r="11" ht="12.75">
      <c r="B11" s="14" t="s">
        <v>488</v>
      </c>
    </row>
    <row r="13" spans="2:6" ht="12.75">
      <c r="B13" s="14" t="s">
        <v>489</v>
      </c>
      <c r="C13" s="14" t="s">
        <v>3</v>
      </c>
      <c r="D13" s="30">
        <v>32974000</v>
      </c>
      <c r="E13" s="14" t="s">
        <v>3</v>
      </c>
      <c r="F13" s="30">
        <v>29710000</v>
      </c>
    </row>
    <row r="14" spans="4:6" ht="12.75">
      <c r="D14" s="30"/>
      <c r="F14" s="30"/>
    </row>
    <row r="15" spans="2:6" ht="12.75">
      <c r="B15" s="14" t="s">
        <v>490</v>
      </c>
      <c r="D15" s="161">
        <v>2206000</v>
      </c>
      <c r="F15" s="161">
        <v>2202000</v>
      </c>
    </row>
    <row r="16" spans="4:6" ht="12.75">
      <c r="D16" s="30"/>
      <c r="F16" s="30"/>
    </row>
    <row r="17" spans="1:6" ht="13.5" thickBot="1">
      <c r="A17" s="14" t="s">
        <v>45</v>
      </c>
      <c r="C17" s="14" t="s">
        <v>3</v>
      </c>
      <c r="D17" s="179">
        <f>SUM(D13:D15)</f>
        <v>35180000</v>
      </c>
      <c r="E17" s="14" t="s">
        <v>3</v>
      </c>
      <c r="F17" s="179">
        <f>SUM(F13:F15)</f>
        <v>31912000</v>
      </c>
    </row>
    <row r="18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3:V26"/>
  <sheetViews>
    <sheetView showGridLines="0" zoomScalePageLayoutView="0" workbookViewId="0" topLeftCell="K1">
      <selection activeCell="R11" sqref="R11"/>
    </sheetView>
  </sheetViews>
  <sheetFormatPr defaultColWidth="9.140625" defaultRowHeight="12.75"/>
  <cols>
    <col min="1" max="1" width="2.8515625" style="14" customWidth="1"/>
    <col min="2" max="2" width="36.421875" style="14" customWidth="1"/>
    <col min="3" max="3" width="2.8515625" style="14" customWidth="1"/>
    <col min="4" max="4" width="11.421875" style="14" bestFit="1" customWidth="1"/>
    <col min="5" max="5" width="2.8515625" style="14" customWidth="1"/>
    <col min="6" max="6" width="9.8515625" style="14" bestFit="1" customWidth="1"/>
    <col min="7" max="7" width="2.8515625" style="14" customWidth="1"/>
    <col min="8" max="8" width="9.8515625" style="14" bestFit="1" customWidth="1"/>
    <col min="9" max="9" width="2.8515625" style="14" customWidth="1"/>
    <col min="10" max="10" width="10.8515625" style="14" bestFit="1" customWidth="1"/>
    <col min="11" max="11" width="2.8515625" style="14" customWidth="1"/>
    <col min="12" max="12" width="9.8515625" style="14" bestFit="1" customWidth="1"/>
    <col min="13" max="13" width="2.8515625" style="14" customWidth="1"/>
    <col min="14" max="14" width="10.8515625" style="14" bestFit="1" customWidth="1"/>
    <col min="15" max="15" width="2.8515625" style="14" customWidth="1"/>
    <col min="16" max="16" width="2.8515625" style="165" customWidth="1"/>
    <col min="17" max="17" width="2.8515625" style="14" customWidth="1"/>
    <col min="18" max="18" width="31.28125" style="14" customWidth="1"/>
    <col min="19" max="19" width="2.8515625" style="14" customWidth="1"/>
    <col min="20" max="20" width="14.28125" style="14" customWidth="1"/>
    <col min="21" max="21" width="2.8515625" style="14" customWidth="1"/>
    <col min="22" max="22" width="14.28125" style="14" customWidth="1"/>
    <col min="23" max="50" width="9.140625" style="14" customWidth="1"/>
  </cols>
  <sheetData>
    <row r="3" spans="1:22" ht="12.75">
      <c r="A3" s="163" t="s">
        <v>506</v>
      </c>
      <c r="B3" s="163"/>
      <c r="C3" s="163"/>
      <c r="D3" s="163"/>
      <c r="E3" s="163"/>
      <c r="Q3" s="163" t="s">
        <v>507</v>
      </c>
      <c r="R3" s="167"/>
      <c r="S3" s="167"/>
      <c r="T3" s="167"/>
      <c r="U3" s="167"/>
      <c r="V3" s="167"/>
    </row>
    <row r="4" ht="12.75">
      <c r="Q4" s="166"/>
    </row>
    <row r="5" spans="20:22" ht="12.75">
      <c r="T5" s="55"/>
      <c r="U5" s="55"/>
      <c r="V5" s="55" t="s">
        <v>511</v>
      </c>
    </row>
    <row r="6" spans="4:22" ht="12.75">
      <c r="D6" s="223" t="s">
        <v>232</v>
      </c>
      <c r="E6" s="223"/>
      <c r="F6" s="223"/>
      <c r="G6" s="223"/>
      <c r="H6" s="223"/>
      <c r="J6" s="223" t="s">
        <v>240</v>
      </c>
      <c r="K6" s="223"/>
      <c r="L6" s="223"/>
      <c r="M6" s="223"/>
      <c r="N6" s="223"/>
      <c r="T6" s="55" t="s">
        <v>508</v>
      </c>
      <c r="U6" s="55"/>
      <c r="V6" s="55" t="s">
        <v>33</v>
      </c>
    </row>
    <row r="7" spans="20:22" ht="12.75" customHeight="1">
      <c r="T7" s="55" t="s">
        <v>509</v>
      </c>
      <c r="U7" s="55"/>
      <c r="V7" s="55" t="s">
        <v>512</v>
      </c>
    </row>
    <row r="8" spans="4:22" ht="12.75">
      <c r="D8" s="167" t="s">
        <v>501</v>
      </c>
      <c r="F8" s="167" t="s">
        <v>502</v>
      </c>
      <c r="H8" s="167" t="s">
        <v>503</v>
      </c>
      <c r="J8" s="167" t="s">
        <v>501</v>
      </c>
      <c r="L8" s="167" t="s">
        <v>502</v>
      </c>
      <c r="N8" s="167" t="s">
        <v>503</v>
      </c>
      <c r="T8" s="196" t="s">
        <v>510</v>
      </c>
      <c r="U8" s="55"/>
      <c r="V8" s="196" t="s">
        <v>192</v>
      </c>
    </row>
    <row r="9" spans="4:14" ht="12.75">
      <c r="D9" s="174"/>
      <c r="F9" s="174"/>
      <c r="H9" s="174"/>
      <c r="J9" s="174"/>
      <c r="L9" s="174"/>
      <c r="N9" s="174"/>
    </row>
    <row r="10" spans="1:22" ht="12.75">
      <c r="A10" s="14" t="s">
        <v>504</v>
      </c>
      <c r="Q10" s="14" t="s">
        <v>513</v>
      </c>
      <c r="S10" s="14" t="s">
        <v>3</v>
      </c>
      <c r="T10" s="30">
        <v>-31000</v>
      </c>
      <c r="U10" s="14" t="s">
        <v>3</v>
      </c>
      <c r="V10" s="30">
        <v>-31000</v>
      </c>
    </row>
    <row r="11" spans="2:22" ht="12.75">
      <c r="B11" s="14" t="s">
        <v>505</v>
      </c>
      <c r="C11" s="14" t="s">
        <v>3</v>
      </c>
      <c r="D11" s="30">
        <v>497000</v>
      </c>
      <c r="E11" s="14" t="s">
        <v>3</v>
      </c>
      <c r="F11" s="30">
        <v>196000</v>
      </c>
      <c r="G11" s="14" t="s">
        <v>3</v>
      </c>
      <c r="H11" s="30">
        <f>F11-D11</f>
        <v>-301000</v>
      </c>
      <c r="I11" s="14" t="s">
        <v>3</v>
      </c>
      <c r="J11" s="30">
        <v>1764000</v>
      </c>
      <c r="K11" s="14" t="s">
        <v>3</v>
      </c>
      <c r="L11" s="30">
        <v>696000</v>
      </c>
      <c r="M11" s="14" t="s">
        <v>3</v>
      </c>
      <c r="N11" s="30">
        <v>1068000</v>
      </c>
      <c r="T11" s="30"/>
      <c r="V11" s="30"/>
    </row>
    <row r="12" spans="4:22" ht="12.75">
      <c r="D12" s="30"/>
      <c r="F12" s="30"/>
      <c r="H12" s="30"/>
      <c r="J12" s="30"/>
      <c r="L12" s="30"/>
      <c r="N12" s="30"/>
      <c r="Q12" s="14" t="s">
        <v>514</v>
      </c>
      <c r="T12" s="30"/>
      <c r="V12" s="30"/>
    </row>
    <row r="13" spans="1:22" ht="12.75">
      <c r="A13" s="14" t="s">
        <v>499</v>
      </c>
      <c r="D13" s="161">
        <v>-1050000</v>
      </c>
      <c r="F13" s="161">
        <v>-414000</v>
      </c>
      <c r="H13" s="161">
        <f>D13-F13</f>
        <v>-636000</v>
      </c>
      <c r="J13" s="161">
        <v>-386000</v>
      </c>
      <c r="L13" s="161">
        <v>-152000</v>
      </c>
      <c r="N13" s="161">
        <v>-234000</v>
      </c>
      <c r="R13" s="14" t="s">
        <v>515</v>
      </c>
      <c r="T13" s="30">
        <v>1068000</v>
      </c>
      <c r="V13" s="30">
        <v>1068000</v>
      </c>
    </row>
    <row r="14" spans="4:22" ht="12.75">
      <c r="D14" s="30"/>
      <c r="F14" s="30"/>
      <c r="H14" s="30"/>
      <c r="J14" s="30"/>
      <c r="L14" s="30"/>
      <c r="N14" s="30"/>
      <c r="T14" s="30"/>
      <c r="V14" s="30"/>
    </row>
    <row r="15" spans="1:22" ht="13.5" thickBot="1">
      <c r="A15" s="14" t="s">
        <v>500</v>
      </c>
      <c r="C15" s="14" t="s">
        <v>3</v>
      </c>
      <c r="D15" s="179">
        <f>SUM(D11:D13)</f>
        <v>-553000</v>
      </c>
      <c r="E15" s="14" t="s">
        <v>3</v>
      </c>
      <c r="F15" s="179">
        <f>SUM(F11:F13)</f>
        <v>-218000</v>
      </c>
      <c r="G15" s="14" t="s">
        <v>3</v>
      </c>
      <c r="H15" s="179">
        <f>D15-F15</f>
        <v>-335000</v>
      </c>
      <c r="I15" s="14" t="s">
        <v>3</v>
      </c>
      <c r="J15" s="179">
        <f>SUM(J11:J13)</f>
        <v>1378000</v>
      </c>
      <c r="K15" s="14" t="s">
        <v>3</v>
      </c>
      <c r="L15" s="179">
        <f>SUM(L11:L13)</f>
        <v>544000</v>
      </c>
      <c r="M15" s="14" t="s">
        <v>3</v>
      </c>
      <c r="N15" s="179">
        <f>SUM(N11:N13)</f>
        <v>834000</v>
      </c>
      <c r="Q15" s="14" t="s">
        <v>516</v>
      </c>
      <c r="T15" s="30"/>
      <c r="V15" s="30"/>
    </row>
    <row r="16" spans="18:22" ht="13.5" thickTop="1">
      <c r="R16" s="14" t="s">
        <v>517</v>
      </c>
      <c r="T16" s="161">
        <v>-234000</v>
      </c>
      <c r="V16" s="161">
        <v>-234000</v>
      </c>
    </row>
    <row r="17" spans="20:22" ht="12.75">
      <c r="T17" s="30"/>
      <c r="V17" s="30"/>
    </row>
    <row r="18" spans="17:22" ht="12.75">
      <c r="Q18" s="14" t="s">
        <v>372</v>
      </c>
      <c r="T18" s="30">
        <f>SUM(T10:T16)</f>
        <v>803000</v>
      </c>
      <c r="V18" s="30">
        <f>SUM(V10:V16)</f>
        <v>803000</v>
      </c>
    </row>
    <row r="19" spans="20:22" ht="12.75">
      <c r="T19" s="30"/>
      <c r="V19" s="30"/>
    </row>
    <row r="20" spans="17:22" ht="12.75">
      <c r="Q20" s="14" t="s">
        <v>514</v>
      </c>
      <c r="T20" s="30"/>
      <c r="V20" s="30"/>
    </row>
    <row r="21" spans="18:22" ht="12.75">
      <c r="R21" s="14" t="s">
        <v>515</v>
      </c>
      <c r="T21" s="30">
        <v>301000</v>
      </c>
      <c r="V21" s="30">
        <v>301000</v>
      </c>
    </row>
    <row r="22" spans="20:22" ht="12.75">
      <c r="T22" s="30"/>
      <c r="V22" s="30"/>
    </row>
    <row r="23" spans="17:22" ht="12.75">
      <c r="Q23" s="14" t="s">
        <v>516</v>
      </c>
      <c r="T23" s="30"/>
      <c r="V23" s="30"/>
    </row>
    <row r="24" spans="18:22" ht="12.75">
      <c r="R24" s="14" t="s">
        <v>517</v>
      </c>
      <c r="T24" s="161">
        <v>-636000</v>
      </c>
      <c r="V24" s="161">
        <v>-636000</v>
      </c>
    </row>
    <row r="25" spans="20:22" ht="12.75">
      <c r="T25" s="30"/>
      <c r="V25" s="30"/>
    </row>
    <row r="26" spans="17:22" ht="13.5" thickBot="1">
      <c r="Q26" s="14" t="s">
        <v>373</v>
      </c>
      <c r="S26" s="14" t="s">
        <v>3</v>
      </c>
      <c r="T26" s="179">
        <f>SUM(T18:T24)</f>
        <v>468000</v>
      </c>
      <c r="U26" s="14" t="s">
        <v>3</v>
      </c>
      <c r="V26" s="179">
        <f>SUM(V18:V24)</f>
        <v>468000</v>
      </c>
    </row>
    <row r="27" ht="13.5" thickTop="1"/>
  </sheetData>
  <sheetProtection/>
  <mergeCells count="2">
    <mergeCell ref="D6:H6"/>
    <mergeCell ref="J6:N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M69"/>
  <sheetViews>
    <sheetView zoomScale="90" zoomScaleNormal="90" workbookViewId="0" topLeftCell="A1">
      <selection activeCell="E26" sqref="E26"/>
    </sheetView>
  </sheetViews>
  <sheetFormatPr defaultColWidth="9.140625" defaultRowHeight="12.75"/>
  <cols>
    <col min="1" max="1" width="9.140625" style="14" customWidth="1"/>
    <col min="2" max="4" width="2.7109375" style="14" customWidth="1"/>
    <col min="5" max="5" width="50.28125" style="14" bestFit="1" customWidth="1"/>
    <col min="6" max="7" width="2.7109375" style="14" customWidth="1"/>
    <col min="8" max="8" width="14.421875" style="14" bestFit="1" customWidth="1"/>
    <col min="9" max="9" width="2.7109375" style="14" customWidth="1"/>
    <col min="10" max="10" width="13.28125" style="14" bestFit="1" customWidth="1"/>
    <col min="11" max="15" width="9.140625" style="14" customWidth="1"/>
  </cols>
  <sheetData>
    <row r="1" spans="2:10" ht="12.75">
      <c r="B1" s="10" t="s">
        <v>143</v>
      </c>
      <c r="C1" s="11"/>
      <c r="D1" s="11"/>
      <c r="E1" s="11"/>
      <c r="F1" s="11"/>
      <c r="G1" s="11"/>
      <c r="H1" s="12"/>
      <c r="I1" s="11"/>
      <c r="J1" s="12"/>
    </row>
    <row r="2" spans="2:10" ht="12.75">
      <c r="B2" s="10"/>
      <c r="C2" s="11"/>
      <c r="D2" s="11"/>
      <c r="E2" s="11"/>
      <c r="F2" s="11"/>
      <c r="G2" s="11"/>
      <c r="H2" s="12"/>
      <c r="I2" s="11"/>
      <c r="J2" s="12"/>
    </row>
    <row r="3" spans="2:10" ht="12.75">
      <c r="B3" s="10" t="s">
        <v>132</v>
      </c>
      <c r="C3" s="11"/>
      <c r="D3" s="11"/>
      <c r="E3" s="11"/>
      <c r="F3" s="11"/>
      <c r="G3" s="11"/>
      <c r="H3" s="12"/>
      <c r="I3" s="11"/>
      <c r="J3" s="12"/>
    </row>
    <row r="4" spans="2:10" ht="12.75">
      <c r="B4" s="10" t="s">
        <v>175</v>
      </c>
      <c r="C4" s="11"/>
      <c r="D4" s="11"/>
      <c r="E4" s="11"/>
      <c r="F4" s="11"/>
      <c r="G4" s="11"/>
      <c r="H4" s="12"/>
      <c r="I4" s="11"/>
      <c r="J4" s="12"/>
    </row>
    <row r="5" spans="2:10" ht="12.75">
      <c r="B5" s="11"/>
      <c r="C5" s="11"/>
      <c r="D5" s="11"/>
      <c r="E5" s="11"/>
      <c r="F5" s="11"/>
      <c r="G5" s="11"/>
      <c r="H5" s="12"/>
      <c r="I5" s="11"/>
      <c r="J5" s="12"/>
    </row>
    <row r="6" spans="2:10" ht="12.75">
      <c r="B6" s="13"/>
      <c r="C6" s="13"/>
      <c r="D6" s="13"/>
      <c r="E6" s="13"/>
      <c r="F6" s="13"/>
      <c r="G6" s="15"/>
      <c r="H6" s="66" t="s">
        <v>176</v>
      </c>
      <c r="I6" s="15"/>
      <c r="J6" s="66" t="s">
        <v>177</v>
      </c>
    </row>
    <row r="7" spans="2:10" ht="12.75">
      <c r="B7" s="13"/>
      <c r="C7" s="13"/>
      <c r="D7" s="13"/>
      <c r="E7" s="13"/>
      <c r="F7" s="13"/>
      <c r="G7" s="15"/>
      <c r="H7" s="16"/>
      <c r="I7" s="15"/>
      <c r="J7" s="16"/>
    </row>
    <row r="8" spans="2:10" ht="12.75">
      <c r="B8" s="13" t="s">
        <v>23</v>
      </c>
      <c r="C8" s="13"/>
      <c r="D8" s="13"/>
      <c r="E8" s="13"/>
      <c r="F8" s="13"/>
      <c r="G8" s="15"/>
      <c r="H8" s="16"/>
      <c r="I8" s="15"/>
      <c r="J8" s="16"/>
    </row>
    <row r="9" spans="2:10" ht="12.75">
      <c r="B9" s="13"/>
      <c r="C9" s="14" t="s">
        <v>24</v>
      </c>
      <c r="D9" s="13"/>
      <c r="E9" s="13"/>
      <c r="F9" s="13"/>
      <c r="G9" s="15" t="s">
        <v>3</v>
      </c>
      <c r="H9" s="60">
        <f>'CY Cons IS'!K12</f>
        <v>11918000</v>
      </c>
      <c r="I9" s="18" t="s">
        <v>3</v>
      </c>
      <c r="J9" s="60">
        <f>'PY Cons IS'!K12</f>
        <v>12313000</v>
      </c>
    </row>
    <row r="10" spans="2:10" ht="12.75">
      <c r="B10" s="13"/>
      <c r="C10" s="14" t="s">
        <v>25</v>
      </c>
      <c r="D10" s="13"/>
      <c r="E10" s="13"/>
      <c r="F10" s="13"/>
      <c r="G10" s="15"/>
      <c r="H10" s="60">
        <f>'CY Cons IS'!K13</f>
        <v>597000</v>
      </c>
      <c r="I10" s="18"/>
      <c r="J10" s="60">
        <f>'PY Cons IS'!K13</f>
        <v>692000</v>
      </c>
    </row>
    <row r="11" spans="2:10" ht="12.75">
      <c r="B11" s="13"/>
      <c r="C11" s="14" t="s">
        <v>161</v>
      </c>
      <c r="D11" s="13"/>
      <c r="E11" s="13"/>
      <c r="F11" s="13"/>
      <c r="G11" s="15"/>
      <c r="H11" s="60">
        <f>'CY Cons IS'!K14</f>
        <v>385000</v>
      </c>
      <c r="I11" s="18"/>
      <c r="J11" s="60">
        <f>'PY Cons IS'!K14</f>
        <v>488000</v>
      </c>
    </row>
    <row r="12" spans="2:10" ht="12.75">
      <c r="B12" s="13"/>
      <c r="C12" s="14" t="s">
        <v>160</v>
      </c>
      <c r="D12" s="13"/>
      <c r="E12" s="13"/>
      <c r="F12" s="13"/>
      <c r="G12" s="15"/>
      <c r="H12" s="60">
        <f>'CY Cons IS'!K15</f>
        <v>54000</v>
      </c>
      <c r="I12" s="18"/>
      <c r="J12" s="60">
        <f>'PY Cons IS'!K15</f>
        <v>52000</v>
      </c>
    </row>
    <row r="13" spans="2:10" ht="12.75">
      <c r="B13" s="13"/>
      <c r="C13" s="14" t="s">
        <v>26</v>
      </c>
      <c r="D13" s="13"/>
      <c r="E13" s="13"/>
      <c r="F13" s="13"/>
      <c r="G13" s="15"/>
      <c r="H13" s="23">
        <f>'CY Cons IS'!K16</f>
        <v>0</v>
      </c>
      <c r="I13" s="18"/>
      <c r="J13" s="60">
        <f>'PY Cons IS'!K16</f>
        <v>1000</v>
      </c>
    </row>
    <row r="14" spans="2:10" ht="12.75">
      <c r="B14" s="13"/>
      <c r="C14" s="14" t="s">
        <v>94</v>
      </c>
      <c r="D14" s="13"/>
      <c r="E14" s="13"/>
      <c r="F14" s="13"/>
      <c r="G14" s="15"/>
      <c r="H14" s="60">
        <f>'CY Cons IS'!K17</f>
        <v>59000</v>
      </c>
      <c r="I14" s="121"/>
      <c r="J14" s="60">
        <f>'PY Cons IS'!K17</f>
        <v>66000</v>
      </c>
    </row>
    <row r="15" spans="2:10" ht="12.75">
      <c r="B15" s="13"/>
      <c r="C15" s="13"/>
      <c r="D15" s="14" t="s">
        <v>122</v>
      </c>
      <c r="E15" s="13"/>
      <c r="F15" s="13"/>
      <c r="G15" s="15"/>
      <c r="H15" s="119">
        <f>SUM(H9:H14)</f>
        <v>13013000</v>
      </c>
      <c r="I15" s="18"/>
      <c r="J15" s="119">
        <f>SUM(J9:J14)</f>
        <v>13612000</v>
      </c>
    </row>
    <row r="16" spans="2:10" ht="12.75">
      <c r="B16" s="13"/>
      <c r="C16" s="13"/>
      <c r="E16" s="13"/>
      <c r="F16" s="13"/>
      <c r="G16" s="15"/>
      <c r="H16" s="25"/>
      <c r="I16" s="18"/>
      <c r="J16" s="25"/>
    </row>
    <row r="17" spans="2:10" ht="12.75">
      <c r="B17" s="13" t="s">
        <v>27</v>
      </c>
      <c r="C17" s="13"/>
      <c r="D17" s="13"/>
      <c r="E17" s="13"/>
      <c r="F17" s="13"/>
      <c r="G17" s="15"/>
      <c r="H17" s="23"/>
      <c r="I17" s="18"/>
      <c r="J17" s="23"/>
    </row>
    <row r="18" spans="2:10" ht="12.75">
      <c r="B18" s="13"/>
      <c r="C18" s="13" t="s">
        <v>28</v>
      </c>
      <c r="D18" s="13"/>
      <c r="E18" s="13"/>
      <c r="F18" s="13"/>
      <c r="G18" s="15"/>
      <c r="H18" s="23"/>
      <c r="I18" s="18"/>
      <c r="J18" s="23"/>
    </row>
    <row r="19" spans="2:10" ht="12.75">
      <c r="B19" s="13"/>
      <c r="C19" s="13"/>
      <c r="D19" s="14" t="s">
        <v>152</v>
      </c>
      <c r="E19" s="13"/>
      <c r="F19" s="13"/>
      <c r="G19" s="15"/>
      <c r="H19" s="23">
        <f>'CY Cons IS'!K21</f>
        <v>1514000</v>
      </c>
      <c r="I19" s="18"/>
      <c r="J19" s="60">
        <f>'PY Cons IS'!K21</f>
        <v>2232000</v>
      </c>
    </row>
    <row r="20" spans="2:10" ht="12.75">
      <c r="B20" s="13"/>
      <c r="C20" s="13"/>
      <c r="D20" s="14" t="s">
        <v>12</v>
      </c>
      <c r="E20" s="13"/>
      <c r="F20" s="13"/>
      <c r="G20" s="15"/>
      <c r="H20" s="23">
        <f>'CY Cons IS'!K22</f>
        <v>0</v>
      </c>
      <c r="I20" s="18"/>
      <c r="J20" s="23">
        <f>'PY Cons IS'!K22</f>
        <v>0</v>
      </c>
    </row>
    <row r="21" spans="2:10" ht="12.75">
      <c r="B21" s="13"/>
      <c r="C21" s="13"/>
      <c r="D21" s="14" t="s">
        <v>13</v>
      </c>
      <c r="E21" s="13"/>
      <c r="F21" s="13"/>
      <c r="G21" s="15"/>
      <c r="H21" s="23">
        <f>'CY Cons IS'!K23</f>
        <v>0</v>
      </c>
      <c r="I21" s="18"/>
      <c r="J21" s="23">
        <f>'PY Cons IS'!K23</f>
        <v>0</v>
      </c>
    </row>
    <row r="22" spans="2:10" ht="12.75">
      <c r="B22" s="13"/>
      <c r="C22" s="13"/>
      <c r="D22" s="14" t="s">
        <v>105</v>
      </c>
      <c r="E22" s="13"/>
      <c r="F22" s="13"/>
      <c r="G22" s="15"/>
      <c r="H22" s="23">
        <f>'CY Cons IS'!K24</f>
        <v>0</v>
      </c>
      <c r="I22" s="18"/>
      <c r="J22" s="23">
        <f>'PY Cons IS'!K24</f>
        <v>0</v>
      </c>
    </row>
    <row r="23" spans="2:10" ht="12.75">
      <c r="B23" s="13"/>
      <c r="C23" s="14" t="s">
        <v>162</v>
      </c>
      <c r="E23" s="13"/>
      <c r="F23" s="13"/>
      <c r="G23" s="15"/>
      <c r="H23" s="23">
        <f>'CY Cons IS'!K25</f>
        <v>76000</v>
      </c>
      <c r="I23" s="18"/>
      <c r="J23" s="23">
        <f>'PY Cons IS'!K25</f>
        <v>65000</v>
      </c>
    </row>
    <row r="24" spans="2:10" ht="12.75">
      <c r="B24" s="13"/>
      <c r="C24" s="14" t="s">
        <v>92</v>
      </c>
      <c r="E24" s="13"/>
      <c r="F24" s="13"/>
      <c r="G24" s="15"/>
      <c r="H24" s="23">
        <f>'CY Cons IS'!K26</f>
        <v>322000</v>
      </c>
      <c r="I24" s="18"/>
      <c r="J24" s="23">
        <f>'PY Cons IS'!K26</f>
        <v>321000</v>
      </c>
    </row>
    <row r="25" spans="2:10" ht="12.75">
      <c r="B25" s="13"/>
      <c r="C25" s="14" t="s">
        <v>163</v>
      </c>
      <c r="E25" s="13"/>
      <c r="F25" s="13"/>
      <c r="G25" s="15"/>
      <c r="H25" s="23">
        <f>'CY Cons IS'!K27</f>
        <v>132000</v>
      </c>
      <c r="I25" s="18"/>
      <c r="J25" s="23">
        <f>'PY Cons IS'!K27</f>
        <v>392000</v>
      </c>
    </row>
    <row r="26" spans="2:10" ht="12.75">
      <c r="B26" s="13"/>
      <c r="C26" s="14" t="s">
        <v>91</v>
      </c>
      <c r="E26" s="13"/>
      <c r="F26" s="13"/>
      <c r="G26" s="15"/>
      <c r="H26" s="23">
        <f>'CY Cons IS'!K28</f>
        <v>0</v>
      </c>
      <c r="I26" s="18"/>
      <c r="J26" s="23">
        <f>'PY Cons IS'!K28</f>
        <v>0</v>
      </c>
    </row>
    <row r="27" spans="2:10" ht="12.75">
      <c r="B27" s="13"/>
      <c r="C27" s="13"/>
      <c r="D27" s="14" t="s">
        <v>123</v>
      </c>
      <c r="E27" s="13"/>
      <c r="F27" s="13"/>
      <c r="G27" s="15"/>
      <c r="H27" s="44">
        <f>SUM(H19:H26)</f>
        <v>2044000</v>
      </c>
      <c r="I27" s="18"/>
      <c r="J27" s="44">
        <f>SUM(J19:J26)</f>
        <v>3010000</v>
      </c>
    </row>
    <row r="28" spans="2:10" ht="12.75">
      <c r="B28" s="13"/>
      <c r="C28" s="13"/>
      <c r="D28" s="13"/>
      <c r="E28" s="13"/>
      <c r="F28" s="13"/>
      <c r="G28" s="15"/>
      <c r="H28" s="23"/>
      <c r="I28" s="18"/>
      <c r="J28" s="23"/>
    </row>
    <row r="29" spans="2:10" ht="12.75">
      <c r="B29" s="13"/>
      <c r="C29" s="13"/>
      <c r="D29" s="13"/>
      <c r="E29" s="13" t="s">
        <v>29</v>
      </c>
      <c r="F29" s="13"/>
      <c r="G29" s="15"/>
      <c r="H29" s="23">
        <f>SUM(H15-H27)</f>
        <v>10969000</v>
      </c>
      <c r="I29" s="18"/>
      <c r="J29" s="23">
        <f>SUM(J15-J27)</f>
        <v>10602000</v>
      </c>
    </row>
    <row r="30" spans="2:10" ht="12.75">
      <c r="B30" s="13"/>
      <c r="C30" s="13"/>
      <c r="D30" s="13"/>
      <c r="E30" s="13"/>
      <c r="F30" s="13"/>
      <c r="G30" s="15"/>
      <c r="H30" s="23"/>
      <c r="I30" s="18"/>
      <c r="J30" s="23"/>
    </row>
    <row r="31" spans="2:10" ht="12.75">
      <c r="B31" s="13" t="s">
        <v>183</v>
      </c>
      <c r="C31" s="13"/>
      <c r="D31" s="13"/>
      <c r="E31" s="13"/>
      <c r="F31" s="13"/>
      <c r="G31" s="15"/>
      <c r="H31" s="63">
        <f>'CY Cons IS'!K33</f>
        <v>1275000</v>
      </c>
      <c r="I31" s="18"/>
      <c r="J31" s="63">
        <f>'PY Cons IS'!K33</f>
        <v>1740000</v>
      </c>
    </row>
    <row r="32" spans="2:10" ht="12.75">
      <c r="B32" s="13"/>
      <c r="C32" s="13"/>
      <c r="D32" s="13"/>
      <c r="E32" s="13"/>
      <c r="F32" s="13"/>
      <c r="G32" s="15"/>
      <c r="H32" s="23"/>
      <c r="I32" s="18"/>
      <c r="J32" s="23"/>
    </row>
    <row r="33" spans="2:10" ht="12.75">
      <c r="B33" s="13"/>
      <c r="C33" s="13"/>
      <c r="D33" s="13"/>
      <c r="E33" s="13" t="s">
        <v>30</v>
      </c>
      <c r="F33" s="13"/>
      <c r="G33" s="15"/>
      <c r="H33" s="26">
        <f>H29-H31</f>
        <v>9694000</v>
      </c>
      <c r="I33" s="18"/>
      <c r="J33" s="26">
        <f>J29-J31</f>
        <v>8862000</v>
      </c>
    </row>
    <row r="34" spans="2:10" ht="12.75">
      <c r="B34" s="13"/>
      <c r="C34" s="13"/>
      <c r="D34" s="13"/>
      <c r="E34" s="13"/>
      <c r="F34" s="13"/>
      <c r="G34" s="15"/>
      <c r="H34" s="23"/>
      <c r="I34" s="18"/>
      <c r="J34" s="23"/>
    </row>
    <row r="35" spans="2:13" ht="12.75">
      <c r="B35" s="13" t="s">
        <v>31</v>
      </c>
      <c r="C35" s="13"/>
      <c r="D35" s="13"/>
      <c r="E35" s="13"/>
      <c r="F35" s="13"/>
      <c r="G35" s="15"/>
      <c r="H35" s="23"/>
      <c r="I35" s="18"/>
      <c r="J35" s="23"/>
      <c r="M35" s="116"/>
    </row>
    <row r="36" spans="2:13" ht="12.75">
      <c r="B36" s="13"/>
      <c r="C36" s="14" t="s">
        <v>124</v>
      </c>
      <c r="D36" s="13"/>
      <c r="E36" s="13"/>
      <c r="F36" s="13"/>
      <c r="G36" s="15"/>
      <c r="H36" s="23">
        <f>'CY Cons IS'!K38</f>
        <v>0</v>
      </c>
      <c r="I36" s="18"/>
      <c r="J36" s="23">
        <f>'PY Cons IS'!K38</f>
        <v>0</v>
      </c>
      <c r="M36" s="116"/>
    </row>
    <row r="37" spans="2:13" ht="12.75">
      <c r="B37" s="13"/>
      <c r="C37" s="14" t="s">
        <v>125</v>
      </c>
      <c r="D37" s="13"/>
      <c r="E37" s="13"/>
      <c r="F37" s="13"/>
      <c r="G37" s="15"/>
      <c r="H37" s="23">
        <f>'CY Cons IS'!K39</f>
        <v>0</v>
      </c>
      <c r="I37" s="18"/>
      <c r="J37" s="23">
        <f>'PY Cons IS'!K39</f>
        <v>0</v>
      </c>
      <c r="M37" s="116"/>
    </row>
    <row r="38" spans="2:13" ht="12.75">
      <c r="B38" s="13"/>
      <c r="C38" s="14" t="s">
        <v>98</v>
      </c>
      <c r="D38" s="13"/>
      <c r="E38" s="13"/>
      <c r="F38" s="13"/>
      <c r="G38" s="15"/>
      <c r="H38" s="23">
        <f>'CY Cons IS'!K40</f>
        <v>1050000</v>
      </c>
      <c r="I38" s="18"/>
      <c r="J38" s="23">
        <f>'PY Cons IS'!K40</f>
        <v>386000</v>
      </c>
      <c r="M38" s="116"/>
    </row>
    <row r="39" spans="2:13" ht="12.75">
      <c r="B39" s="13"/>
      <c r="C39" s="14" t="s">
        <v>164</v>
      </c>
      <c r="D39" s="13"/>
      <c r="E39" s="13"/>
      <c r="F39" s="13"/>
      <c r="G39" s="15"/>
      <c r="H39" s="23">
        <f>'CY Cons IS'!K41</f>
        <v>187000</v>
      </c>
      <c r="I39" s="18"/>
      <c r="J39" s="23">
        <f>'PY Cons IS'!K41</f>
        <v>101000</v>
      </c>
      <c r="M39" s="116"/>
    </row>
    <row r="40" spans="2:10" ht="12.75">
      <c r="B40" s="13"/>
      <c r="C40" s="14" t="s">
        <v>89</v>
      </c>
      <c r="D40" s="13"/>
      <c r="E40" s="13"/>
      <c r="F40" s="13"/>
      <c r="G40" s="15"/>
      <c r="H40" s="23">
        <f>'CY Cons IS'!K42</f>
        <v>0</v>
      </c>
      <c r="I40" s="18"/>
      <c r="J40" s="23">
        <f>'PY Cons IS'!K42</f>
        <v>0</v>
      </c>
    </row>
    <row r="41" spans="2:10" ht="12.75">
      <c r="B41" s="13"/>
      <c r="C41" s="14" t="s">
        <v>99</v>
      </c>
      <c r="D41" s="13"/>
      <c r="E41" s="13"/>
      <c r="F41" s="13"/>
      <c r="G41" s="15"/>
      <c r="H41" s="23">
        <f>'CY Cons IS'!K43</f>
        <v>-82000</v>
      </c>
      <c r="I41" s="18"/>
      <c r="J41" s="23">
        <f>'PY Cons IS'!K43</f>
        <v>-18000</v>
      </c>
    </row>
    <row r="42" spans="2:10" ht="12.75">
      <c r="B42" s="13"/>
      <c r="C42" s="14" t="s">
        <v>137</v>
      </c>
      <c r="D42" s="13"/>
      <c r="E42" s="13"/>
      <c r="F42" s="13"/>
      <c r="G42" s="15"/>
      <c r="H42" s="23">
        <f>'CY Cons IS'!K44</f>
        <v>0</v>
      </c>
      <c r="I42" s="18"/>
      <c r="J42" s="23">
        <f>'PY Cons IS'!K44</f>
        <v>0</v>
      </c>
    </row>
    <row r="43" spans="2:10" ht="12.75">
      <c r="B43" s="13"/>
      <c r="C43" s="14" t="s">
        <v>32</v>
      </c>
      <c r="D43" s="13"/>
      <c r="E43" s="13"/>
      <c r="F43" s="13"/>
      <c r="G43" s="15"/>
      <c r="H43" s="23">
        <f>'CY Cons IS'!K45</f>
        <v>355000</v>
      </c>
      <c r="I43" s="18"/>
      <c r="J43" s="23">
        <f>'PY Cons IS'!K45</f>
        <v>305000</v>
      </c>
    </row>
    <row r="44" spans="2:10" ht="12.75">
      <c r="B44" s="13"/>
      <c r="C44" s="14" t="s">
        <v>33</v>
      </c>
      <c r="D44" s="13"/>
      <c r="E44" s="13"/>
      <c r="F44" s="13"/>
      <c r="G44" s="15"/>
      <c r="H44" s="23">
        <f>'CY Cons IS'!K46</f>
        <v>318000</v>
      </c>
      <c r="I44" s="18"/>
      <c r="J44" s="23">
        <f>'PY Cons IS'!K46</f>
        <v>221000</v>
      </c>
    </row>
    <row r="45" spans="2:10" ht="12.75">
      <c r="B45" s="13"/>
      <c r="C45" s="13"/>
      <c r="D45" s="14" t="s">
        <v>126</v>
      </c>
      <c r="E45" s="13"/>
      <c r="F45" s="13"/>
      <c r="G45" s="15"/>
      <c r="H45" s="119">
        <f>SUM(H36:H44)</f>
        <v>1828000</v>
      </c>
      <c r="I45" s="18"/>
      <c r="J45" s="119">
        <f>SUM(J36:J44)</f>
        <v>995000</v>
      </c>
    </row>
    <row r="46" spans="2:10" ht="12.75">
      <c r="B46" s="13"/>
      <c r="C46" s="13"/>
      <c r="D46" s="13"/>
      <c r="E46" s="13"/>
      <c r="F46" s="13"/>
      <c r="G46" s="15"/>
      <c r="H46" s="25"/>
      <c r="I46" s="18"/>
      <c r="J46" s="25"/>
    </row>
    <row r="47" spans="2:10" ht="12.75">
      <c r="B47" s="13" t="s">
        <v>34</v>
      </c>
      <c r="C47" s="13"/>
      <c r="D47" s="13"/>
      <c r="E47" s="13"/>
      <c r="F47" s="13"/>
      <c r="G47" s="15"/>
      <c r="H47" s="23"/>
      <c r="I47" s="18"/>
      <c r="J47" s="23"/>
    </row>
    <row r="48" spans="2:10" ht="12.75">
      <c r="B48" s="13"/>
      <c r="C48" s="14" t="s">
        <v>35</v>
      </c>
      <c r="D48" s="13"/>
      <c r="E48" s="13"/>
      <c r="F48" s="13"/>
      <c r="G48" s="15"/>
      <c r="H48" s="60">
        <f>'CY Cons IS'!K50</f>
        <v>5071000</v>
      </c>
      <c r="I48" s="18"/>
      <c r="J48" s="60">
        <f>'PY Cons IS'!K50</f>
        <v>4949000</v>
      </c>
    </row>
    <row r="49" spans="2:10" ht="12.75">
      <c r="B49" s="13"/>
      <c r="C49" s="14" t="s">
        <v>165</v>
      </c>
      <c r="D49" s="13"/>
      <c r="E49" s="13"/>
      <c r="F49" s="13"/>
      <c r="G49" s="15"/>
      <c r="H49" s="60">
        <f>'CY Cons IS'!K51</f>
        <v>1412000</v>
      </c>
      <c r="I49" s="18"/>
      <c r="J49" s="60">
        <f>'PY Cons IS'!K51</f>
        <v>1268000</v>
      </c>
    </row>
    <row r="50" spans="2:10" ht="12.75">
      <c r="B50" s="13"/>
      <c r="C50" s="14" t="s">
        <v>87</v>
      </c>
      <c r="D50" s="13"/>
      <c r="E50" s="13"/>
      <c r="F50" s="13"/>
      <c r="G50" s="15"/>
      <c r="H50" s="23">
        <f>'CY Cons IS'!K52</f>
        <v>0</v>
      </c>
      <c r="I50" s="18"/>
      <c r="J50" s="23">
        <f>'PY Cons IS'!K52</f>
        <v>0</v>
      </c>
    </row>
    <row r="51" spans="2:10" ht="12.75">
      <c r="B51" s="13"/>
      <c r="C51" s="14" t="s">
        <v>88</v>
      </c>
      <c r="D51" s="13"/>
      <c r="E51" s="13"/>
      <c r="F51" s="13"/>
      <c r="G51" s="15"/>
      <c r="H51" s="23">
        <f>'CY Cons IS'!K53</f>
        <v>0</v>
      </c>
      <c r="I51" s="18"/>
      <c r="J51" s="23">
        <f>'PY Cons IS'!K53</f>
        <v>0</v>
      </c>
    </row>
    <row r="52" spans="2:10" ht="12.75">
      <c r="B52" s="13"/>
      <c r="C52" s="14" t="s">
        <v>166</v>
      </c>
      <c r="D52" s="13"/>
      <c r="E52" s="13"/>
      <c r="F52" s="13"/>
      <c r="G52" s="15"/>
      <c r="H52" s="60">
        <f>'CY Cons IS'!K54</f>
        <v>3120000</v>
      </c>
      <c r="I52" s="18"/>
      <c r="J52" s="60">
        <f>'PY Cons IS'!K54</f>
        <v>2300000</v>
      </c>
    </row>
    <row r="53" spans="2:10" ht="12.75">
      <c r="B53" s="13"/>
      <c r="C53" s="13"/>
      <c r="D53" s="14" t="s">
        <v>127</v>
      </c>
      <c r="E53" s="13"/>
      <c r="F53" s="13"/>
      <c r="G53" s="15"/>
      <c r="H53" s="119">
        <f>SUM(H48:H52)</f>
        <v>9603000</v>
      </c>
      <c r="I53" s="18"/>
      <c r="J53" s="119">
        <f>SUM(J48:J52)</f>
        <v>8517000</v>
      </c>
    </row>
    <row r="54" spans="2:10" ht="12.75">
      <c r="B54" s="13"/>
      <c r="C54" s="13"/>
      <c r="D54" s="13"/>
      <c r="E54" s="13"/>
      <c r="F54" s="13"/>
      <c r="G54" s="15"/>
      <c r="H54" s="23"/>
      <c r="I54" s="18"/>
      <c r="J54" s="23"/>
    </row>
    <row r="55" spans="2:10" ht="12.75">
      <c r="B55" s="13" t="s">
        <v>36</v>
      </c>
      <c r="C55" s="13"/>
      <c r="D55" s="13"/>
      <c r="E55" s="13"/>
      <c r="F55" s="13"/>
      <c r="G55" s="15"/>
      <c r="H55" s="23">
        <f>H33+H45-H53</f>
        <v>1919000</v>
      </c>
      <c r="I55" s="18"/>
      <c r="J55" s="23">
        <f>J33+J45-J53</f>
        <v>1340000</v>
      </c>
    </row>
    <row r="56" spans="2:10" ht="12.75">
      <c r="B56" s="13"/>
      <c r="C56" s="13"/>
      <c r="D56" s="13"/>
      <c r="E56" s="13"/>
      <c r="F56" s="13"/>
      <c r="G56" s="15"/>
      <c r="H56" s="23"/>
      <c r="I56" s="18"/>
      <c r="J56" s="23"/>
    </row>
    <row r="57" spans="2:10" ht="12.75">
      <c r="B57" s="14" t="s">
        <v>128</v>
      </c>
      <c r="C57" s="13"/>
      <c r="D57" s="13"/>
      <c r="E57" s="13"/>
      <c r="F57" s="13"/>
      <c r="G57" s="15"/>
      <c r="H57" s="26">
        <f>'CY Cons IS'!K59</f>
        <v>524000</v>
      </c>
      <c r="I57" s="18"/>
      <c r="J57" s="26">
        <f>'PY Cons IS'!K59</f>
        <v>316000</v>
      </c>
    </row>
    <row r="58" spans="2:10" ht="12.75">
      <c r="B58" s="13"/>
      <c r="C58" s="13"/>
      <c r="D58" s="13"/>
      <c r="E58" s="13"/>
      <c r="F58" s="13"/>
      <c r="G58" s="15"/>
      <c r="H58" s="23"/>
      <c r="I58" s="18"/>
      <c r="J58" s="23"/>
    </row>
    <row r="59" spans="2:10" ht="12.75">
      <c r="B59" s="13" t="s">
        <v>37</v>
      </c>
      <c r="C59" s="13"/>
      <c r="D59" s="13"/>
      <c r="E59" s="13"/>
      <c r="F59" s="13"/>
      <c r="G59" s="15"/>
      <c r="H59" s="24">
        <f>H55-H57</f>
        <v>1395000</v>
      </c>
      <c r="I59" s="18"/>
      <c r="J59" s="24">
        <f>J55-J57</f>
        <v>1024000</v>
      </c>
    </row>
    <row r="60" spans="2:10" ht="12.75">
      <c r="B60" s="13"/>
      <c r="C60" s="13"/>
      <c r="D60" s="13"/>
      <c r="E60" s="13"/>
      <c r="F60" s="13"/>
      <c r="G60" s="15"/>
      <c r="H60" s="23"/>
      <c r="I60" s="18"/>
      <c r="J60" s="23"/>
    </row>
    <row r="61" spans="2:10" ht="12.75">
      <c r="B61" s="14" t="s">
        <v>130</v>
      </c>
      <c r="H61" s="30"/>
      <c r="I61" s="30"/>
      <c r="J61" s="30"/>
    </row>
    <row r="63" ht="12.75">
      <c r="C63" s="14" t="s">
        <v>131</v>
      </c>
    </row>
    <row r="64" spans="4:10" ht="12.75">
      <c r="D64" s="14" t="s">
        <v>518</v>
      </c>
      <c r="H64" s="23">
        <f>'CY Cons IS'!G66</f>
        <v>301000</v>
      </c>
      <c r="J64" s="25">
        <f>'PY Cons IS'!K66</f>
        <v>1068000</v>
      </c>
    </row>
    <row r="66" ht="12.75">
      <c r="C66" s="14" t="s">
        <v>167</v>
      </c>
    </row>
    <row r="67" spans="4:10" ht="12.75">
      <c r="D67" s="14" t="s">
        <v>519</v>
      </c>
      <c r="H67" s="24">
        <f>'CY Cons IS'!G68</f>
        <v>-636000</v>
      </c>
      <c r="J67" s="24">
        <f>'PY Cons IS'!K68</f>
        <v>-234000</v>
      </c>
    </row>
    <row r="69" spans="2:10" ht="13.5" thickBot="1">
      <c r="B69" s="14" t="s">
        <v>47</v>
      </c>
      <c r="G69" s="15" t="s">
        <v>3</v>
      </c>
      <c r="H69" s="65">
        <f>SUM(H59:H67)</f>
        <v>1060000</v>
      </c>
      <c r="I69" s="15" t="s">
        <v>3</v>
      </c>
      <c r="J69" s="65">
        <f>SUM(J59:J67)</f>
        <v>1858000</v>
      </c>
    </row>
    <row r="70" ht="13.5" thickTop="1"/>
  </sheetData>
  <sheetProtection/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&amp;C&amp;"Arial,Italic"The accompanying notes are an integral part of these financial statements.
-4-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3"/>
  <sheetViews>
    <sheetView view="pageLayout" zoomScaleNormal="90" workbookViewId="0" topLeftCell="A1">
      <selection activeCell="B22" sqref="B22"/>
    </sheetView>
  </sheetViews>
  <sheetFormatPr defaultColWidth="9.140625" defaultRowHeight="12.75"/>
  <cols>
    <col min="1" max="1" width="2.7109375" style="14" customWidth="1"/>
    <col min="2" max="2" width="45.7109375" style="14" bestFit="1" customWidth="1"/>
    <col min="3" max="4" width="2.7109375" style="14" customWidth="1"/>
    <col min="5" max="5" width="12.140625" style="14" bestFit="1" customWidth="1"/>
    <col min="6" max="6" width="2.7109375" style="14" customWidth="1"/>
    <col min="7" max="7" width="13.7109375" style="14" bestFit="1" customWidth="1"/>
    <col min="8" max="8" width="2.7109375" style="14" customWidth="1"/>
    <col min="9" max="9" width="13.28125" style="14" customWidth="1"/>
    <col min="10" max="10" width="2.7109375" style="14" customWidth="1"/>
    <col min="11" max="11" width="15.140625" style="14" bestFit="1" customWidth="1"/>
    <col min="12" max="12" width="2.7109375" style="14" customWidth="1"/>
    <col min="13" max="13" width="14.28125" style="14" bestFit="1" customWidth="1"/>
    <col min="14" max="14" width="2.7109375" style="14" customWidth="1"/>
    <col min="15" max="15" width="14.57421875" style="14" bestFit="1" customWidth="1"/>
    <col min="16" max="16" width="12.421875" style="14" customWidth="1"/>
    <col min="17" max="20" width="9.140625" style="14" customWidth="1"/>
  </cols>
  <sheetData>
    <row r="1" spans="1:15" ht="12.75">
      <c r="A1" s="10" t="s">
        <v>143</v>
      </c>
      <c r="B1" s="10"/>
      <c r="C1" s="10"/>
      <c r="D1" s="11"/>
      <c r="E1" s="11"/>
      <c r="F1" s="11"/>
      <c r="G1" s="12"/>
      <c r="H1" s="12"/>
      <c r="I1" s="12"/>
      <c r="J1" s="11"/>
      <c r="K1" s="12"/>
      <c r="L1" s="11"/>
      <c r="M1" s="12"/>
      <c r="N1" s="11"/>
      <c r="O1" s="12"/>
    </row>
    <row r="2" spans="1:15" ht="12.75">
      <c r="A2" s="10"/>
      <c r="B2" s="10"/>
      <c r="C2" s="10"/>
      <c r="D2" s="11"/>
      <c r="E2" s="11"/>
      <c r="F2" s="11"/>
      <c r="G2" s="12"/>
      <c r="H2" s="12"/>
      <c r="I2" s="12"/>
      <c r="J2" s="11"/>
      <c r="K2" s="12"/>
      <c r="L2" s="11"/>
      <c r="M2" s="12"/>
      <c r="N2" s="11"/>
      <c r="O2" s="12"/>
    </row>
    <row r="3" spans="1:15" ht="12.75">
      <c r="A3" s="10" t="s">
        <v>38</v>
      </c>
      <c r="B3" s="10"/>
      <c r="C3" s="10"/>
      <c r="D3" s="11"/>
      <c r="E3" s="11"/>
      <c r="F3" s="11"/>
      <c r="G3" s="12"/>
      <c r="H3" s="12"/>
      <c r="I3" s="12"/>
      <c r="J3" s="11"/>
      <c r="K3" s="12"/>
      <c r="L3" s="11"/>
      <c r="M3" s="12"/>
      <c r="N3" s="11"/>
      <c r="O3" s="12"/>
    </row>
    <row r="4" spans="1:15" ht="12.75">
      <c r="A4" s="10" t="s">
        <v>170</v>
      </c>
      <c r="B4" s="10"/>
      <c r="C4" s="10"/>
      <c r="D4" s="11"/>
      <c r="E4" s="11"/>
      <c r="F4" s="11"/>
      <c r="G4" s="12"/>
      <c r="H4" s="12"/>
      <c r="I4" s="12"/>
      <c r="J4" s="11"/>
      <c r="K4" s="12"/>
      <c r="L4" s="11"/>
      <c r="M4" s="12"/>
      <c r="N4" s="11"/>
      <c r="O4" s="12"/>
    </row>
    <row r="5" spans="1:15" ht="12.75">
      <c r="A5" s="10"/>
      <c r="B5" s="10"/>
      <c r="C5" s="10"/>
      <c r="D5" s="11"/>
      <c r="E5" s="11"/>
      <c r="F5" s="11"/>
      <c r="G5" s="12"/>
      <c r="H5" s="12"/>
      <c r="I5" s="12"/>
      <c r="J5" s="11"/>
      <c r="K5" s="12"/>
      <c r="L5" s="11"/>
      <c r="M5" s="12"/>
      <c r="N5" s="11"/>
      <c r="O5" s="12"/>
    </row>
    <row r="6" spans="1:15" ht="12.75">
      <c r="A6" s="13"/>
      <c r="B6" s="13"/>
      <c r="C6" s="13"/>
      <c r="D6" s="13"/>
      <c r="E6" s="13"/>
      <c r="F6" s="13"/>
      <c r="G6" s="16"/>
      <c r="H6" s="16"/>
      <c r="I6" s="16"/>
      <c r="J6" s="13"/>
      <c r="K6" s="16"/>
      <c r="L6" s="13"/>
      <c r="M6" s="31"/>
      <c r="N6" s="13"/>
      <c r="O6" s="16"/>
    </row>
    <row r="7" spans="1:15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2" t="s">
        <v>189</v>
      </c>
      <c r="N7" s="13"/>
      <c r="O7" s="16"/>
    </row>
    <row r="8" spans="1:15" ht="12.75">
      <c r="A8" s="13"/>
      <c r="B8" s="13"/>
      <c r="C8" s="13"/>
      <c r="D8" s="13"/>
      <c r="E8" s="13"/>
      <c r="F8" s="13"/>
      <c r="H8" s="32"/>
      <c r="I8" s="32" t="s">
        <v>174</v>
      </c>
      <c r="J8" s="13"/>
      <c r="K8" s="16"/>
      <c r="L8" s="13"/>
      <c r="M8" s="32" t="s">
        <v>190</v>
      </c>
      <c r="N8" s="13"/>
      <c r="O8" s="16"/>
    </row>
    <row r="9" spans="1:15" ht="12.75">
      <c r="A9" s="13"/>
      <c r="B9" s="13"/>
      <c r="C9" s="13"/>
      <c r="D9" s="13"/>
      <c r="E9" s="32" t="s">
        <v>172</v>
      </c>
      <c r="F9" s="13"/>
      <c r="G9" s="32" t="s">
        <v>39</v>
      </c>
      <c r="H9" s="32"/>
      <c r="I9" s="32" t="s">
        <v>41</v>
      </c>
      <c r="J9" s="13"/>
      <c r="K9" s="32" t="s">
        <v>42</v>
      </c>
      <c r="L9" s="13"/>
      <c r="M9" s="32" t="s">
        <v>191</v>
      </c>
      <c r="N9" s="13"/>
      <c r="O9" s="16"/>
    </row>
    <row r="10" spans="1:15" ht="12.75">
      <c r="A10" s="13"/>
      <c r="B10" s="13"/>
      <c r="C10" s="13"/>
      <c r="D10" s="33"/>
      <c r="E10" s="34" t="s">
        <v>173</v>
      </c>
      <c r="F10" s="33"/>
      <c r="G10" s="34" t="s">
        <v>40</v>
      </c>
      <c r="H10" s="32" t="s">
        <v>5</v>
      </c>
      <c r="I10" s="35" t="s">
        <v>43</v>
      </c>
      <c r="J10" s="13"/>
      <c r="K10" s="35" t="s">
        <v>44</v>
      </c>
      <c r="L10" s="13"/>
      <c r="M10" s="36" t="s">
        <v>192</v>
      </c>
      <c r="N10" s="13"/>
      <c r="O10" s="37" t="s">
        <v>45</v>
      </c>
    </row>
    <row r="11" spans="1:15" ht="12.75">
      <c r="A11" s="13"/>
      <c r="B11" s="13"/>
      <c r="C11" s="13"/>
      <c r="D11" s="33"/>
      <c r="E11" s="38"/>
      <c r="F11" s="33"/>
      <c r="G11" s="38"/>
      <c r="H11" s="32"/>
      <c r="I11" s="39"/>
      <c r="J11" s="13"/>
      <c r="K11" s="38"/>
      <c r="L11" s="13"/>
      <c r="M11" s="40"/>
      <c r="N11" s="13"/>
      <c r="O11" s="39"/>
    </row>
    <row r="12" spans="1:15" ht="12.75">
      <c r="A12" s="13" t="s">
        <v>171</v>
      </c>
      <c r="B12" s="13"/>
      <c r="C12" s="13"/>
      <c r="D12" s="13"/>
      <c r="E12" s="25">
        <v>1469364</v>
      </c>
      <c r="F12" s="13" t="s">
        <v>3</v>
      </c>
      <c r="G12" s="25">
        <v>15000</v>
      </c>
      <c r="H12" s="23" t="s">
        <v>3</v>
      </c>
      <c r="I12" s="25">
        <v>15069000</v>
      </c>
      <c r="J12" s="23" t="s">
        <v>3</v>
      </c>
      <c r="K12" s="25">
        <v>8142000</v>
      </c>
      <c r="L12" s="23" t="s">
        <v>3</v>
      </c>
      <c r="M12" s="25">
        <v>-31000</v>
      </c>
      <c r="N12" s="23" t="s">
        <v>3</v>
      </c>
      <c r="O12" s="25">
        <f>SUM(G12:M12)</f>
        <v>23195000</v>
      </c>
    </row>
    <row r="13" spans="1:15" ht="12.75">
      <c r="A13" s="13"/>
      <c r="B13" s="13"/>
      <c r="C13" s="13"/>
      <c r="D13" s="33"/>
      <c r="E13" s="42"/>
      <c r="F13" s="33"/>
      <c r="G13" s="42"/>
      <c r="H13" s="41"/>
      <c r="I13" s="23"/>
      <c r="J13" s="23"/>
      <c r="K13" s="23"/>
      <c r="L13" s="23"/>
      <c r="M13" s="23"/>
      <c r="N13" s="23"/>
      <c r="O13" s="74"/>
    </row>
    <row r="14" spans="1:15" ht="12.75">
      <c r="A14" s="13" t="s">
        <v>46</v>
      </c>
      <c r="B14" s="13"/>
      <c r="C14" s="13"/>
      <c r="D14" s="15"/>
      <c r="E14" s="23"/>
      <c r="F14" s="13"/>
      <c r="G14" s="23">
        <v>0</v>
      </c>
      <c r="H14" s="23"/>
      <c r="I14" s="41">
        <v>0</v>
      </c>
      <c r="J14" s="23"/>
      <c r="K14" s="23">
        <f>'Con Stmt Oper'!J59</f>
        <v>1024000</v>
      </c>
      <c r="L14" s="23"/>
      <c r="M14" s="23">
        <f>'Con Stmt Oper'!J64+'Con Stmt Oper'!J67</f>
        <v>834000</v>
      </c>
      <c r="N14" s="18"/>
      <c r="O14" s="25">
        <f>SUM(G14:M14)</f>
        <v>1858000</v>
      </c>
    </row>
    <row r="15" spans="1:15" ht="12.75">
      <c r="A15" s="13"/>
      <c r="B15" s="13"/>
      <c r="C15" s="13"/>
      <c r="D15" s="15"/>
      <c r="E15" s="23"/>
      <c r="F15" s="15"/>
      <c r="G15" s="23"/>
      <c r="H15" s="18"/>
      <c r="I15" s="23"/>
      <c r="J15" s="23"/>
      <c r="K15" s="23"/>
      <c r="L15" s="23"/>
      <c r="M15" s="23"/>
      <c r="N15" s="18"/>
      <c r="O15" s="25"/>
    </row>
    <row r="16" spans="1:15" ht="12.75">
      <c r="A16" s="13" t="s">
        <v>184</v>
      </c>
      <c r="B16" s="13"/>
      <c r="C16" s="13"/>
      <c r="D16" s="15"/>
      <c r="E16" s="23"/>
      <c r="F16" s="13"/>
      <c r="G16" s="23">
        <v>0</v>
      </c>
      <c r="H16" s="23"/>
      <c r="I16" s="41">
        <v>0</v>
      </c>
      <c r="J16" s="23"/>
      <c r="K16" s="23">
        <v>-148000</v>
      </c>
      <c r="L16" s="23"/>
      <c r="M16" s="23">
        <v>0</v>
      </c>
      <c r="N16" s="18"/>
      <c r="O16" s="25">
        <f>SUM(G16:M16)</f>
        <v>-148000</v>
      </c>
    </row>
    <row r="17" spans="1:15" ht="12.75">
      <c r="A17" s="13"/>
      <c r="B17" s="13"/>
      <c r="C17" s="13"/>
      <c r="D17" s="15"/>
      <c r="E17" s="23"/>
      <c r="F17" s="13"/>
      <c r="G17" s="23"/>
      <c r="H17" s="23"/>
      <c r="I17" s="41"/>
      <c r="J17" s="23"/>
      <c r="K17" s="23"/>
      <c r="L17" s="23"/>
      <c r="M17" s="23"/>
      <c r="N17" s="18"/>
      <c r="O17" s="25"/>
    </row>
    <row r="18" spans="1:15" ht="12.75">
      <c r="A18" s="13" t="s">
        <v>185</v>
      </c>
      <c r="B18" s="13"/>
      <c r="C18" s="13"/>
      <c r="D18" s="15"/>
      <c r="E18" s="23">
        <v>-22850</v>
      </c>
      <c r="F18" s="13"/>
      <c r="G18" s="23">
        <v>0</v>
      </c>
      <c r="H18" s="23"/>
      <c r="I18" s="41">
        <v>-280000</v>
      </c>
      <c r="J18" s="23"/>
      <c r="K18" s="23">
        <v>0</v>
      </c>
      <c r="L18" s="23"/>
      <c r="M18" s="23">
        <v>0</v>
      </c>
      <c r="N18" s="18"/>
      <c r="O18" s="25">
        <f>SUM(G18:M18)</f>
        <v>-280000</v>
      </c>
    </row>
    <row r="19" spans="1:15" ht="12.75">
      <c r="A19" s="13"/>
      <c r="B19" s="13"/>
      <c r="C19" s="13"/>
      <c r="D19" s="15"/>
      <c r="E19" s="23"/>
      <c r="F19" s="13"/>
      <c r="G19" s="23"/>
      <c r="H19" s="23"/>
      <c r="I19" s="41"/>
      <c r="J19" s="23"/>
      <c r="K19" s="23"/>
      <c r="L19" s="23"/>
      <c r="M19" s="23"/>
      <c r="N19" s="18"/>
      <c r="O19" s="25"/>
    </row>
    <row r="20" spans="1:15" ht="12.75">
      <c r="A20" s="13" t="s">
        <v>186</v>
      </c>
      <c r="B20" s="13"/>
      <c r="C20" s="13"/>
      <c r="D20" s="15"/>
      <c r="E20" s="23">
        <v>67800</v>
      </c>
      <c r="F20" s="13"/>
      <c r="G20" s="23">
        <v>0</v>
      </c>
      <c r="H20" s="23"/>
      <c r="I20" s="41">
        <v>679000</v>
      </c>
      <c r="J20" s="23"/>
      <c r="K20" s="23">
        <v>0</v>
      </c>
      <c r="L20" s="23"/>
      <c r="M20" s="23">
        <v>0</v>
      </c>
      <c r="N20" s="18"/>
      <c r="O20" s="25">
        <f>SUM(G20:M20)</f>
        <v>679000</v>
      </c>
    </row>
    <row r="21" spans="1:15" ht="12.75">
      <c r="A21" s="13"/>
      <c r="B21" s="13"/>
      <c r="C21" s="13"/>
      <c r="D21" s="15"/>
      <c r="E21" s="23"/>
      <c r="F21" s="13"/>
      <c r="G21" s="23"/>
      <c r="H21" s="23"/>
      <c r="I21" s="41"/>
      <c r="J21" s="23"/>
      <c r="K21" s="23"/>
      <c r="L21" s="23"/>
      <c r="M21" s="23"/>
      <c r="N21" s="18"/>
      <c r="O21" s="25"/>
    </row>
    <row r="22" spans="1:15" ht="12.75">
      <c r="A22" s="13" t="s">
        <v>187</v>
      </c>
      <c r="B22" s="13"/>
      <c r="C22" s="13"/>
      <c r="D22" s="15"/>
      <c r="E22" s="23"/>
      <c r="F22" s="13"/>
      <c r="G22" s="23">
        <v>0</v>
      </c>
      <c r="H22" s="23"/>
      <c r="I22" s="41">
        <v>109000</v>
      </c>
      <c r="J22" s="23"/>
      <c r="K22" s="23">
        <v>0</v>
      </c>
      <c r="L22" s="23"/>
      <c r="M22" s="23">
        <v>0</v>
      </c>
      <c r="N22" s="18"/>
      <c r="O22" s="25">
        <f>SUM(G22:M22)</f>
        <v>109000</v>
      </c>
    </row>
    <row r="23" spans="1:15" ht="12.75">
      <c r="A23" s="13"/>
      <c r="B23" s="13"/>
      <c r="C23" s="13"/>
      <c r="D23" s="15"/>
      <c r="E23" s="23"/>
      <c r="F23" s="13"/>
      <c r="G23" s="23"/>
      <c r="H23" s="23"/>
      <c r="I23" s="41"/>
      <c r="J23" s="23"/>
      <c r="K23" s="23"/>
      <c r="L23" s="23"/>
      <c r="M23" s="23"/>
      <c r="N23" s="18"/>
      <c r="O23" s="25"/>
    </row>
    <row r="24" spans="1:15" ht="12.75">
      <c r="A24" s="13" t="s">
        <v>188</v>
      </c>
      <c r="B24" s="13"/>
      <c r="C24" s="13"/>
      <c r="D24" s="15"/>
      <c r="E24" s="23"/>
      <c r="F24" s="13"/>
      <c r="G24" s="23">
        <v>0</v>
      </c>
      <c r="H24" s="23"/>
      <c r="I24" s="41">
        <v>44000</v>
      </c>
      <c r="J24" s="23"/>
      <c r="K24" s="23">
        <v>0</v>
      </c>
      <c r="L24" s="23"/>
      <c r="M24" s="23">
        <v>0</v>
      </c>
      <c r="N24" s="18"/>
      <c r="O24" s="25">
        <f>SUM(G24:M24)</f>
        <v>44000</v>
      </c>
    </row>
    <row r="25" spans="1:15" ht="12.75">
      <c r="A25" s="13"/>
      <c r="B25" s="13"/>
      <c r="C25" s="13"/>
      <c r="D25" s="13"/>
      <c r="E25" s="41"/>
      <c r="F25" s="13"/>
      <c r="G25" s="41"/>
      <c r="H25" s="23"/>
      <c r="I25" s="42"/>
      <c r="J25" s="25"/>
      <c r="K25" s="25"/>
      <c r="L25" s="25"/>
      <c r="M25" s="25"/>
      <c r="N25" s="23"/>
      <c r="O25" s="25"/>
    </row>
    <row r="26" spans="1:15" ht="12.75">
      <c r="A26" s="13" t="s">
        <v>134</v>
      </c>
      <c r="B26" s="13"/>
      <c r="C26" s="13"/>
      <c r="D26" s="13"/>
      <c r="E26" s="41"/>
      <c r="F26" s="13"/>
      <c r="G26" s="41">
        <v>0</v>
      </c>
      <c r="H26" s="23"/>
      <c r="I26" s="42">
        <v>0</v>
      </c>
      <c r="J26" s="25"/>
      <c r="K26" s="25">
        <v>0</v>
      </c>
      <c r="L26" s="25"/>
      <c r="M26" s="25">
        <v>0</v>
      </c>
      <c r="N26" s="23"/>
      <c r="O26" s="25">
        <f>SUM(G26:M26)</f>
        <v>0</v>
      </c>
    </row>
    <row r="27" spans="1:15" ht="12.75">
      <c r="A27" s="13"/>
      <c r="B27" s="13"/>
      <c r="C27" s="13"/>
      <c r="D27" s="13"/>
      <c r="E27" s="43"/>
      <c r="F27" s="13"/>
      <c r="G27" s="43"/>
      <c r="H27" s="23"/>
      <c r="I27" s="43"/>
      <c r="J27" s="25"/>
      <c r="K27" s="24"/>
      <c r="L27" s="25"/>
      <c r="M27" s="24"/>
      <c r="N27" s="23"/>
      <c r="O27" s="24"/>
    </row>
    <row r="28" spans="1:15" ht="12.75">
      <c r="A28" s="13"/>
      <c r="B28" s="13"/>
      <c r="C28" s="13"/>
      <c r="D28" s="13"/>
      <c r="E28" s="23"/>
      <c r="F28" s="13"/>
      <c r="G28" s="23"/>
      <c r="H28" s="23"/>
      <c r="I28" s="23"/>
      <c r="J28" s="23"/>
      <c r="K28" s="23"/>
      <c r="L28" s="23"/>
      <c r="M28" s="23"/>
      <c r="N28" s="23"/>
      <c r="O28" s="23" t="s">
        <v>5</v>
      </c>
    </row>
    <row r="29" spans="1:15" ht="12.75">
      <c r="A29" s="13" t="s">
        <v>193</v>
      </c>
      <c r="B29" s="13"/>
      <c r="C29" s="13"/>
      <c r="D29" s="13"/>
      <c r="E29" s="25">
        <f>SUM(E12:E27)</f>
        <v>1514314</v>
      </c>
      <c r="F29" s="13"/>
      <c r="G29" s="25">
        <f>SUM(G12:G27)</f>
        <v>15000</v>
      </c>
      <c r="H29" s="25"/>
      <c r="I29" s="25">
        <f>SUM(I12:I27)</f>
        <v>15621000</v>
      </c>
      <c r="J29" s="25"/>
      <c r="K29" s="25">
        <f>SUM(K12:K27)</f>
        <v>9018000</v>
      </c>
      <c r="L29" s="25"/>
      <c r="M29" s="25">
        <f>SUM(M12:M27)</f>
        <v>803000</v>
      </c>
      <c r="N29" s="25"/>
      <c r="O29" s="25">
        <f>SUM(G29:M29)</f>
        <v>25457000</v>
      </c>
    </row>
    <row r="30" spans="1:15" ht="12.75">
      <c r="A30" s="13"/>
      <c r="B30" s="13"/>
      <c r="C30" s="13"/>
      <c r="D30" s="13"/>
      <c r="E30" s="23"/>
      <c r="F30" s="1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13" t="s">
        <v>46</v>
      </c>
      <c r="B31" s="13"/>
      <c r="C31" s="13"/>
      <c r="D31" s="13"/>
      <c r="F31" s="13"/>
      <c r="G31" s="23">
        <v>0</v>
      </c>
      <c r="H31" s="23"/>
      <c r="I31" s="23">
        <v>0</v>
      </c>
      <c r="J31" s="23"/>
      <c r="K31" s="23">
        <f>'Con Stmt Oper'!H59</f>
        <v>1395000</v>
      </c>
      <c r="L31" s="23"/>
      <c r="M31" s="23">
        <f>'Con Stmt Oper'!H64+'Con Stmt Oper'!H67</f>
        <v>-335000</v>
      </c>
      <c r="N31" s="23"/>
      <c r="O31" s="25">
        <f>SUM(G31:M31)</f>
        <v>1060000</v>
      </c>
    </row>
    <row r="32" spans="1:15" ht="12.75">
      <c r="A32" s="13"/>
      <c r="B32" s="13"/>
      <c r="C32" s="13"/>
      <c r="D32" s="13"/>
      <c r="E32" s="23"/>
      <c r="F32" s="1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13" t="s">
        <v>184</v>
      </c>
      <c r="B33" s="13"/>
      <c r="C33" s="13"/>
      <c r="D33" s="13"/>
      <c r="E33" s="23"/>
      <c r="F33" s="13"/>
      <c r="G33" s="23">
        <v>0</v>
      </c>
      <c r="H33" s="23"/>
      <c r="I33" s="23">
        <v>0</v>
      </c>
      <c r="J33" s="23"/>
      <c r="K33" s="23">
        <v>-303000</v>
      </c>
      <c r="L33" s="23"/>
      <c r="M33" s="23">
        <v>0</v>
      </c>
      <c r="N33" s="23"/>
      <c r="O33" s="25">
        <f>SUM(G33:M33)</f>
        <v>-303000</v>
      </c>
    </row>
    <row r="34" spans="1:15" ht="12.75">
      <c r="A34" s="13"/>
      <c r="B34" s="13"/>
      <c r="C34" s="13"/>
      <c r="D34" s="13"/>
      <c r="E34" s="23"/>
      <c r="F34" s="1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13" t="s">
        <v>185</v>
      </c>
      <c r="B35" s="13"/>
      <c r="C35" s="13"/>
      <c r="D35" s="13"/>
      <c r="E35" s="23">
        <v>-8650</v>
      </c>
      <c r="F35" s="13"/>
      <c r="G35" s="23">
        <v>0</v>
      </c>
      <c r="H35" s="23"/>
      <c r="I35" s="23">
        <v>-104000</v>
      </c>
      <c r="J35" s="23"/>
      <c r="K35" s="23">
        <v>0</v>
      </c>
      <c r="L35" s="23"/>
      <c r="M35" s="23">
        <v>0</v>
      </c>
      <c r="N35" s="23"/>
      <c r="O35" s="25">
        <f>SUM(G35:M35)</f>
        <v>-104000</v>
      </c>
    </row>
    <row r="36" spans="1:15" ht="12.75">
      <c r="A36" s="13"/>
      <c r="B36" s="13"/>
      <c r="C36" s="13"/>
      <c r="D36" s="13"/>
      <c r="E36" s="23"/>
      <c r="F36" s="1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13" t="s">
        <v>186</v>
      </c>
      <c r="B37" s="13"/>
      <c r="C37" s="13"/>
      <c r="D37" s="13"/>
      <c r="E37" s="23">
        <v>2910</v>
      </c>
      <c r="F37" s="13"/>
      <c r="G37" s="23">
        <v>0</v>
      </c>
      <c r="H37" s="23"/>
      <c r="I37" s="23">
        <v>33000</v>
      </c>
      <c r="J37" s="23"/>
      <c r="K37" s="23">
        <v>0</v>
      </c>
      <c r="L37" s="23"/>
      <c r="M37" s="23">
        <v>0</v>
      </c>
      <c r="N37" s="23"/>
      <c r="O37" s="25">
        <f>SUM(G37:M37)</f>
        <v>33000</v>
      </c>
    </row>
    <row r="38" spans="1:15" ht="12.75">
      <c r="A38" s="13"/>
      <c r="B38" s="13"/>
      <c r="C38" s="13"/>
      <c r="D38" s="13"/>
      <c r="E38" s="23"/>
      <c r="F38" s="1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13" t="s">
        <v>187</v>
      </c>
      <c r="B39" s="13"/>
      <c r="C39" s="13"/>
      <c r="D39" s="13"/>
      <c r="E39" s="41"/>
      <c r="F39" s="13"/>
      <c r="G39" s="23">
        <v>0</v>
      </c>
      <c r="H39" s="23"/>
      <c r="I39" s="41">
        <v>107000</v>
      </c>
      <c r="J39" s="23"/>
      <c r="K39" s="41">
        <v>0</v>
      </c>
      <c r="L39" s="23"/>
      <c r="M39" s="23">
        <v>0</v>
      </c>
      <c r="N39" s="23"/>
      <c r="O39" s="25">
        <f>SUM(G39:M39)</f>
        <v>107000</v>
      </c>
    </row>
    <row r="40" spans="1:15" ht="12.75">
      <c r="A40" s="13"/>
      <c r="B40" s="13"/>
      <c r="C40" s="13"/>
      <c r="D40" s="15"/>
      <c r="E40" s="23"/>
      <c r="F40" s="13"/>
      <c r="G40" s="23"/>
      <c r="H40" s="23"/>
      <c r="I40" s="23"/>
      <c r="J40" s="23"/>
      <c r="K40" s="79"/>
      <c r="L40" s="79"/>
      <c r="M40" s="79"/>
      <c r="N40" s="79"/>
      <c r="O40" s="79"/>
    </row>
    <row r="41" spans="1:15" ht="12.75">
      <c r="A41" s="13" t="s">
        <v>188</v>
      </c>
      <c r="B41" s="13"/>
      <c r="C41" s="13"/>
      <c r="D41" s="13"/>
      <c r="E41" s="42"/>
      <c r="F41" s="13"/>
      <c r="G41" s="23">
        <v>0</v>
      </c>
      <c r="H41" s="25"/>
      <c r="I41" s="42">
        <v>6000</v>
      </c>
      <c r="J41" s="25"/>
      <c r="K41" s="82">
        <v>0</v>
      </c>
      <c r="L41" s="82"/>
      <c r="M41" s="83">
        <v>0</v>
      </c>
      <c r="N41" s="79"/>
      <c r="O41" s="25">
        <f>SUM(G41:M41)</f>
        <v>6000</v>
      </c>
    </row>
    <row r="42" spans="1:15" ht="12.75">
      <c r="A42" s="13"/>
      <c r="B42" s="13"/>
      <c r="E42" s="42"/>
      <c r="F42" s="13"/>
      <c r="G42" s="41"/>
      <c r="H42" s="25"/>
      <c r="I42" s="42"/>
      <c r="J42" s="25"/>
      <c r="K42" s="82"/>
      <c r="L42" s="82"/>
      <c r="M42" s="82"/>
      <c r="N42" s="79"/>
      <c r="O42" s="82"/>
    </row>
    <row r="43" spans="1:15" ht="12.75">
      <c r="A43" s="13" t="s">
        <v>134</v>
      </c>
      <c r="B43" s="13"/>
      <c r="E43" s="23"/>
      <c r="F43" s="13"/>
      <c r="G43" s="41">
        <v>0</v>
      </c>
      <c r="H43" s="25"/>
      <c r="I43" s="42">
        <v>0</v>
      </c>
      <c r="J43" s="25"/>
      <c r="K43" s="82">
        <v>0</v>
      </c>
      <c r="L43" s="82"/>
      <c r="M43" s="82">
        <v>0</v>
      </c>
      <c r="N43" s="79"/>
      <c r="O43" s="25">
        <f>SUM(G43:M43)</f>
        <v>0</v>
      </c>
    </row>
    <row r="44" spans="1:15" ht="12.75">
      <c r="A44" s="13"/>
      <c r="B44" s="13"/>
      <c r="E44" s="97"/>
      <c r="F44" s="13"/>
      <c r="G44" s="97"/>
      <c r="H44" s="82"/>
      <c r="I44" s="97"/>
      <c r="J44" s="82"/>
      <c r="K44" s="81"/>
      <c r="L44" s="82"/>
      <c r="M44" s="81"/>
      <c r="N44" s="79"/>
      <c r="O44" s="81"/>
    </row>
    <row r="45" spans="1:15" ht="12.75">
      <c r="A45" s="13"/>
      <c r="B45" s="13"/>
      <c r="E45" s="23"/>
      <c r="F45" s="13"/>
      <c r="G45" s="23"/>
      <c r="H45" s="23"/>
      <c r="I45" s="23"/>
      <c r="J45" s="23"/>
      <c r="K45" s="79"/>
      <c r="L45" s="79"/>
      <c r="M45" s="79"/>
      <c r="N45" s="79"/>
      <c r="O45" s="79"/>
    </row>
    <row r="46" spans="1:15" ht="13.5" thickBot="1">
      <c r="A46" s="13" t="s">
        <v>193</v>
      </c>
      <c r="B46" s="13"/>
      <c r="E46" s="29">
        <f>SUM(E29:E44)</f>
        <v>1508574</v>
      </c>
      <c r="F46" s="15" t="s">
        <v>3</v>
      </c>
      <c r="G46" s="29">
        <f>SUM(G29:G44)</f>
        <v>15000</v>
      </c>
      <c r="H46" s="18" t="s">
        <v>3</v>
      </c>
      <c r="I46" s="29">
        <f>SUM(I29:I44)</f>
        <v>15663000</v>
      </c>
      <c r="J46" s="18" t="s">
        <v>3</v>
      </c>
      <c r="K46" s="29">
        <f>SUM(K29:K44)</f>
        <v>10110000</v>
      </c>
      <c r="L46" s="72" t="s">
        <v>3</v>
      </c>
      <c r="M46" s="29">
        <f>SUM(M29:M44)</f>
        <v>468000</v>
      </c>
      <c r="N46" s="72" t="s">
        <v>3</v>
      </c>
      <c r="O46" s="29">
        <f>SUM(G46:M46)</f>
        <v>26256000</v>
      </c>
    </row>
    <row r="47" spans="5:15" ht="13.5" thickTop="1">
      <c r="E47" s="23"/>
      <c r="F47" s="13"/>
      <c r="G47" s="23"/>
      <c r="H47" s="23"/>
      <c r="I47" s="23"/>
      <c r="J47" s="23"/>
      <c r="K47" s="23"/>
      <c r="L47" s="23"/>
      <c r="M47" s="23"/>
      <c r="N47" s="23"/>
      <c r="O47" s="23"/>
    </row>
    <row r="49" spans="9:11" ht="12.75">
      <c r="I49" s="45"/>
      <c r="K49" s="45"/>
    </row>
    <row r="53" spans="9:15" ht="12.75">
      <c r="I53" s="45"/>
      <c r="J53" s="45"/>
      <c r="K53" s="45"/>
      <c r="O53" s="45"/>
    </row>
  </sheetData>
  <sheetProtection/>
  <printOptions/>
  <pageMargins left="0.5" right="0.5" top="0.75" bottom="0.75" header="0.3" footer="0.3"/>
  <pageSetup fitToHeight="1" fitToWidth="1" horizontalDpi="600" verticalDpi="600" orientation="portrait" scale="64" r:id="rId1"/>
  <headerFooter alignWithMargins="0">
    <oddFooter>&amp;C&amp;"Arial,Italic"The accompanying notes are an integral part of these financial statements.
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2"/>
  <sheetViews>
    <sheetView workbookViewId="0" topLeftCell="A1">
      <selection activeCell="D28" sqref="D28"/>
    </sheetView>
  </sheetViews>
  <sheetFormatPr defaultColWidth="9.140625" defaultRowHeight="12.75"/>
  <cols>
    <col min="1" max="3" width="2.7109375" style="14" customWidth="1"/>
    <col min="4" max="4" width="49.57421875" style="14" customWidth="1"/>
    <col min="5" max="5" width="2.7109375" style="14" customWidth="1"/>
    <col min="6" max="6" width="2.421875" style="14" customWidth="1"/>
    <col min="7" max="7" width="13.57421875" style="14" bestFit="1" customWidth="1"/>
    <col min="8" max="8" width="2.7109375" style="14" customWidth="1"/>
    <col min="9" max="9" width="13.57421875" style="14" bestFit="1" customWidth="1"/>
    <col min="10" max="11" width="9.140625" style="14" customWidth="1"/>
    <col min="12" max="12" width="11.28125" style="14" bestFit="1" customWidth="1"/>
    <col min="13" max="13" width="9.140625" style="14" customWidth="1"/>
  </cols>
  <sheetData>
    <row r="1" spans="1:11" ht="12.75">
      <c r="A1" s="10" t="s">
        <v>143</v>
      </c>
      <c r="B1" s="11"/>
      <c r="C1" s="11"/>
      <c r="D1" s="11"/>
      <c r="E1" s="11"/>
      <c r="F1" s="11"/>
      <c r="G1" s="12"/>
      <c r="H1" s="11"/>
      <c r="I1" s="12"/>
      <c r="J1" s="13"/>
      <c r="K1" s="13"/>
    </row>
    <row r="2" spans="1:11" ht="12.75">
      <c r="A2" s="10"/>
      <c r="B2" s="11"/>
      <c r="C2" s="11"/>
      <c r="D2" s="11"/>
      <c r="E2" s="11"/>
      <c r="F2" s="11"/>
      <c r="G2" s="12"/>
      <c r="H2" s="11"/>
      <c r="I2" s="12"/>
      <c r="J2" s="13"/>
      <c r="K2" s="13"/>
    </row>
    <row r="3" spans="1:11" ht="12.75">
      <c r="A3" s="10" t="s">
        <v>48</v>
      </c>
      <c r="B3" s="11"/>
      <c r="C3" s="11"/>
      <c r="D3" s="11"/>
      <c r="E3" s="11"/>
      <c r="F3" s="11"/>
      <c r="G3" s="12"/>
      <c r="H3" s="11"/>
      <c r="I3" s="12"/>
      <c r="J3" s="13"/>
      <c r="K3" s="13"/>
    </row>
    <row r="4" spans="1:11" ht="12.75">
      <c r="A4" s="10" t="s">
        <v>175</v>
      </c>
      <c r="B4" s="11"/>
      <c r="C4" s="11"/>
      <c r="D4" s="11"/>
      <c r="E4" s="11"/>
      <c r="F4" s="11"/>
      <c r="G4" s="12"/>
      <c r="H4" s="11"/>
      <c r="I4" s="12"/>
      <c r="J4" s="13"/>
      <c r="K4" s="13"/>
    </row>
    <row r="5" spans="1:11" ht="12.75">
      <c r="A5" s="10"/>
      <c r="B5" s="11"/>
      <c r="C5" s="11"/>
      <c r="D5" s="11"/>
      <c r="E5" s="11"/>
      <c r="F5" s="11"/>
      <c r="G5" s="12"/>
      <c r="H5" s="11"/>
      <c r="I5" s="12"/>
      <c r="J5" s="13"/>
      <c r="K5" s="13"/>
    </row>
    <row r="6" spans="1:11" ht="12.75">
      <c r="A6" s="13"/>
      <c r="B6" s="13"/>
      <c r="C6" s="13"/>
      <c r="D6" s="13"/>
      <c r="E6" s="13"/>
      <c r="F6" s="13"/>
      <c r="G6" s="16"/>
      <c r="H6" s="13"/>
      <c r="I6" s="16"/>
      <c r="J6" s="13"/>
      <c r="K6" s="13"/>
    </row>
    <row r="7" spans="1:11" ht="12.75">
      <c r="A7" s="13"/>
      <c r="B7" s="13"/>
      <c r="C7" s="13"/>
      <c r="D7" s="13"/>
      <c r="E7" s="13"/>
      <c r="F7" s="13"/>
      <c r="G7" s="66" t="s">
        <v>176</v>
      </c>
      <c r="H7" s="15"/>
      <c r="I7" s="66" t="s">
        <v>177</v>
      </c>
      <c r="J7" s="13"/>
      <c r="K7" s="13"/>
    </row>
    <row r="8" spans="1:11" ht="12.75">
      <c r="A8" s="13"/>
      <c r="B8" s="13"/>
      <c r="C8" s="13"/>
      <c r="D8" s="13"/>
      <c r="E8" s="13"/>
      <c r="F8" s="13"/>
      <c r="G8" s="16"/>
      <c r="H8" s="13"/>
      <c r="I8" s="16"/>
      <c r="J8" s="13"/>
      <c r="K8" s="13"/>
    </row>
    <row r="9" spans="1:11" ht="12.75">
      <c r="A9" s="13" t="s">
        <v>49</v>
      </c>
      <c r="B9" s="13"/>
      <c r="C9" s="13"/>
      <c r="D9" s="13"/>
      <c r="E9" s="13"/>
      <c r="F9" s="28"/>
      <c r="G9" s="79"/>
      <c r="H9" s="79"/>
      <c r="I9" s="79"/>
      <c r="J9" s="13"/>
      <c r="K9" s="13"/>
    </row>
    <row r="10" spans="1:11" ht="12.75">
      <c r="A10" s="13"/>
      <c r="B10" s="13" t="s">
        <v>37</v>
      </c>
      <c r="C10" s="13"/>
      <c r="D10" s="13"/>
      <c r="E10" s="13"/>
      <c r="F10" s="111" t="s">
        <v>3</v>
      </c>
      <c r="G10" s="79">
        <f>'Con Stmt Oper'!H59</f>
        <v>1395000</v>
      </c>
      <c r="H10" s="72" t="s">
        <v>3</v>
      </c>
      <c r="I10" s="79">
        <f>'Con Stmt Oper'!J59</f>
        <v>1024000</v>
      </c>
      <c r="J10" s="13"/>
      <c r="K10" s="13"/>
    </row>
    <row r="11" spans="1:11" ht="12.75">
      <c r="A11" s="13"/>
      <c r="B11" s="13" t="s">
        <v>50</v>
      </c>
      <c r="C11" s="13"/>
      <c r="D11" s="13"/>
      <c r="E11" s="13"/>
      <c r="F11" s="28"/>
      <c r="G11" s="79"/>
      <c r="H11" s="79"/>
      <c r="I11" s="79"/>
      <c r="J11" s="13"/>
      <c r="K11" s="13"/>
    </row>
    <row r="12" spans="1:11" ht="12.75">
      <c r="A12" s="13"/>
      <c r="B12" s="13" t="s">
        <v>51</v>
      </c>
      <c r="C12" s="13"/>
      <c r="D12" s="13"/>
      <c r="E12" s="13"/>
      <c r="F12" s="28"/>
      <c r="G12" s="79"/>
      <c r="H12" s="79"/>
      <c r="I12" s="79"/>
      <c r="J12" s="13"/>
      <c r="K12" s="13"/>
    </row>
    <row r="13" spans="1:11" ht="12.75">
      <c r="A13" s="13"/>
      <c r="B13" s="13"/>
      <c r="C13" s="13" t="s">
        <v>52</v>
      </c>
      <c r="D13" s="13"/>
      <c r="E13" s="13"/>
      <c r="F13" s="28"/>
      <c r="G13" s="79">
        <f>'CF wkst'!I23</f>
        <v>373000</v>
      </c>
      <c r="H13" s="79"/>
      <c r="I13" s="112">
        <v>286000</v>
      </c>
      <c r="J13" s="13"/>
      <c r="K13" s="13"/>
    </row>
    <row r="14" spans="1:11" ht="12.75">
      <c r="A14" s="13"/>
      <c r="B14" s="13"/>
      <c r="C14" s="13" t="s">
        <v>521</v>
      </c>
      <c r="D14" s="13"/>
      <c r="E14" s="13"/>
      <c r="F14" s="28"/>
      <c r="G14" s="79">
        <f>'CF wkst'!I31</f>
        <v>-239000</v>
      </c>
      <c r="H14" s="79"/>
      <c r="I14" s="112">
        <v>132000</v>
      </c>
      <c r="J14" s="13"/>
      <c r="K14" s="13"/>
    </row>
    <row r="15" spans="1:11" ht="12.75">
      <c r="A15" s="13"/>
      <c r="B15" s="13"/>
      <c r="C15" s="13" t="s">
        <v>53</v>
      </c>
      <c r="D15" s="13"/>
      <c r="E15" s="13"/>
      <c r="F15" s="28"/>
      <c r="G15" s="79">
        <f>'CF wkst'!I21</f>
        <v>1275000</v>
      </c>
      <c r="H15" s="79"/>
      <c r="I15" s="112">
        <v>1740000</v>
      </c>
      <c r="J15" s="13"/>
      <c r="K15" s="13"/>
    </row>
    <row r="16" spans="1:11" ht="12.75">
      <c r="A16" s="13"/>
      <c r="B16" s="13"/>
      <c r="C16" s="13" t="s">
        <v>101</v>
      </c>
      <c r="D16" s="13"/>
      <c r="E16" s="13"/>
      <c r="F16" s="28"/>
      <c r="G16" s="79">
        <f>'CF wkst'!I14</f>
        <v>-1050000</v>
      </c>
      <c r="H16" s="79"/>
      <c r="I16" s="112">
        <v>-386000</v>
      </c>
      <c r="J16" s="13"/>
      <c r="K16" s="13"/>
    </row>
    <row r="17" spans="1:11" ht="12.75">
      <c r="A17" s="13"/>
      <c r="B17" s="13"/>
      <c r="C17" s="13" t="s">
        <v>215</v>
      </c>
      <c r="D17" s="13"/>
      <c r="E17" s="13"/>
      <c r="F17" s="28"/>
      <c r="G17" s="79">
        <f>'CF wkst'!I15</f>
        <v>439000</v>
      </c>
      <c r="H17" s="79"/>
      <c r="I17" s="112">
        <v>349000</v>
      </c>
      <c r="J17" s="13"/>
      <c r="K17" s="13"/>
    </row>
    <row r="18" spans="1:11" ht="12.75">
      <c r="A18" s="13"/>
      <c r="B18" s="13"/>
      <c r="C18" s="13" t="s">
        <v>138</v>
      </c>
      <c r="D18" s="13"/>
      <c r="E18" s="13"/>
      <c r="F18" s="28"/>
      <c r="G18" s="72">
        <f>'CF wkst'!I24</f>
        <v>7000</v>
      </c>
      <c r="H18" s="79"/>
      <c r="I18" s="113">
        <v>0</v>
      </c>
      <c r="J18" s="13"/>
      <c r="K18" s="13"/>
    </row>
    <row r="19" spans="1:11" ht="12.75">
      <c r="A19" s="13"/>
      <c r="B19" s="13"/>
      <c r="C19" s="13" t="s">
        <v>164</v>
      </c>
      <c r="D19" s="13"/>
      <c r="E19" s="13"/>
      <c r="F19" s="28"/>
      <c r="G19" s="212">
        <f>'CF wkst'!I25</f>
        <v>-187000</v>
      </c>
      <c r="H19" s="79"/>
      <c r="I19" s="213">
        <v>-101000</v>
      </c>
      <c r="J19" s="13"/>
      <c r="K19" s="13"/>
    </row>
    <row r="20" spans="1:11" ht="12.75">
      <c r="A20" s="13"/>
      <c r="B20" s="13"/>
      <c r="C20" s="13" t="s">
        <v>201</v>
      </c>
      <c r="D20" s="13"/>
      <c r="E20" s="13"/>
      <c r="F20" s="28"/>
      <c r="G20" s="79">
        <f>'CF wkst'!I27</f>
        <v>82000</v>
      </c>
      <c r="H20" s="79"/>
      <c r="I20" s="112">
        <v>18000</v>
      </c>
      <c r="J20" s="13"/>
      <c r="K20" s="13"/>
    </row>
    <row r="21" spans="1:13" ht="12.75">
      <c r="A21" s="13"/>
      <c r="B21" s="13"/>
      <c r="C21" s="13" t="s">
        <v>202</v>
      </c>
      <c r="D21" s="13"/>
      <c r="E21" s="13"/>
      <c r="F21" s="28"/>
      <c r="G21" s="79">
        <f>'CF wkst'!I29</f>
        <v>107000</v>
      </c>
      <c r="H21" s="79"/>
      <c r="I21" s="112">
        <v>109000</v>
      </c>
      <c r="J21" s="13"/>
      <c r="K21" s="13"/>
      <c r="M21" s="46"/>
    </row>
    <row r="22" spans="1:13" ht="12.75">
      <c r="A22" s="13"/>
      <c r="B22" s="13"/>
      <c r="C22" s="13" t="s">
        <v>203</v>
      </c>
      <c r="D22" s="13"/>
      <c r="E22" s="13"/>
      <c r="F22" s="28"/>
      <c r="G22" s="79">
        <f>'CF wkst'!I28</f>
        <v>716000</v>
      </c>
      <c r="H22" s="79"/>
      <c r="I22" s="110">
        <v>124000</v>
      </c>
      <c r="J22" s="13"/>
      <c r="K22" s="13"/>
      <c r="M22" s="46"/>
    </row>
    <row r="23" spans="1:13" ht="12.75">
      <c r="A23" s="13"/>
      <c r="B23" s="13"/>
      <c r="C23" s="13" t="s">
        <v>204</v>
      </c>
      <c r="D23" s="13"/>
      <c r="E23" s="13"/>
      <c r="F23" s="28"/>
      <c r="G23" s="79">
        <f>'CF wkst'!I30</f>
        <v>-6000</v>
      </c>
      <c r="H23" s="79"/>
      <c r="I23" s="110">
        <v>-44000</v>
      </c>
      <c r="J23" s="13"/>
      <c r="K23" s="13"/>
      <c r="M23" s="46"/>
    </row>
    <row r="24" spans="1:11" ht="12.75">
      <c r="A24" s="13"/>
      <c r="B24" s="13"/>
      <c r="C24" s="13" t="s">
        <v>54</v>
      </c>
      <c r="D24" s="13"/>
      <c r="E24" s="13"/>
      <c r="F24" s="28"/>
      <c r="G24" s="79">
        <f>'CF wkst'!I32</f>
        <v>497000</v>
      </c>
      <c r="H24" s="79"/>
      <c r="I24" s="112"/>
      <c r="J24" s="13"/>
      <c r="K24" s="13"/>
    </row>
    <row r="25" spans="1:11" ht="12.75">
      <c r="A25" s="13"/>
      <c r="B25" s="13"/>
      <c r="C25" s="13"/>
      <c r="D25" s="13" t="s">
        <v>7</v>
      </c>
      <c r="E25" s="13"/>
      <c r="F25" s="28"/>
      <c r="G25" s="79">
        <f>'CF wkst'!I51</f>
        <v>241000</v>
      </c>
      <c r="H25" s="79"/>
      <c r="I25" s="112">
        <v>191000</v>
      </c>
      <c r="J25" s="13"/>
      <c r="K25" s="13"/>
    </row>
    <row r="26" spans="1:11" ht="12.75">
      <c r="A26" s="13"/>
      <c r="B26" s="13"/>
      <c r="C26" s="13"/>
      <c r="D26" s="13" t="s">
        <v>8</v>
      </c>
      <c r="E26" s="13"/>
      <c r="F26" s="28"/>
      <c r="G26" s="79">
        <v>0</v>
      </c>
      <c r="H26" s="79"/>
      <c r="I26" s="112">
        <v>0</v>
      </c>
      <c r="J26" s="13"/>
      <c r="K26" s="13"/>
    </row>
    <row r="27" spans="1:11" ht="12.75">
      <c r="A27" s="13"/>
      <c r="B27" s="13"/>
      <c r="C27" s="13"/>
      <c r="D27" s="13" t="s">
        <v>15</v>
      </c>
      <c r="E27" s="13"/>
      <c r="F27" s="28"/>
      <c r="G27" s="79">
        <v>0</v>
      </c>
      <c r="H27" s="79"/>
      <c r="I27" s="112">
        <v>-80000</v>
      </c>
      <c r="J27" s="13"/>
      <c r="K27" s="13"/>
    </row>
    <row r="28" spans="1:11" ht="12.75">
      <c r="A28" s="13"/>
      <c r="B28" s="13"/>
      <c r="C28" s="13"/>
      <c r="D28" s="13" t="s">
        <v>16</v>
      </c>
      <c r="E28" s="13"/>
      <c r="F28" s="28"/>
      <c r="G28" s="80">
        <v>0</v>
      </c>
      <c r="H28" s="79"/>
      <c r="I28" s="114">
        <v>0</v>
      </c>
      <c r="J28" s="13"/>
      <c r="K28" s="13"/>
    </row>
    <row r="29" spans="1:11" ht="12.75">
      <c r="A29" s="13"/>
      <c r="B29" s="13"/>
      <c r="C29" s="13"/>
      <c r="D29" s="13"/>
      <c r="E29" s="13"/>
      <c r="F29" s="28"/>
      <c r="G29" s="79"/>
      <c r="H29" s="79"/>
      <c r="I29" s="79"/>
      <c r="J29" s="13"/>
      <c r="K29" s="13"/>
    </row>
    <row r="30" spans="1:11" ht="12.75">
      <c r="A30" s="13"/>
      <c r="B30" s="13"/>
      <c r="C30" s="13"/>
      <c r="D30" s="13" t="s">
        <v>520</v>
      </c>
      <c r="E30" s="13"/>
      <c r="F30" s="28"/>
      <c r="G30" s="80">
        <f>SUM(G10:G28)</f>
        <v>3650000</v>
      </c>
      <c r="H30" s="79"/>
      <c r="I30" s="80">
        <f>SUM(I10:I28)</f>
        <v>3362000</v>
      </c>
      <c r="J30" s="13"/>
      <c r="K30" s="13"/>
    </row>
    <row r="31" spans="1:11" ht="12.75">
      <c r="A31" s="13"/>
      <c r="B31" s="13"/>
      <c r="C31" s="13"/>
      <c r="D31" s="13"/>
      <c r="E31" s="13"/>
      <c r="F31" s="28"/>
      <c r="G31" s="79"/>
      <c r="H31" s="79"/>
      <c r="I31" s="79"/>
      <c r="J31" s="13"/>
      <c r="K31" s="13"/>
    </row>
    <row r="32" spans="1:11" ht="12.75">
      <c r="A32" s="13" t="s">
        <v>55</v>
      </c>
      <c r="B32" s="13"/>
      <c r="C32" s="13"/>
      <c r="D32" s="13"/>
      <c r="E32" s="13"/>
      <c r="F32" s="13"/>
      <c r="G32" s="79"/>
      <c r="H32" s="23"/>
      <c r="I32" s="23"/>
      <c r="J32" s="13"/>
      <c r="K32" s="13"/>
    </row>
    <row r="33" spans="1:12" ht="12.75">
      <c r="A33" s="13"/>
      <c r="B33" s="13" t="s">
        <v>93</v>
      </c>
      <c r="C33" s="13"/>
      <c r="D33" s="13"/>
      <c r="E33" s="13"/>
      <c r="F33" s="13"/>
      <c r="G33" s="23">
        <f>'CF wkst'!L13</f>
        <v>-23313000</v>
      </c>
      <c r="H33" s="23"/>
      <c r="I33" s="84">
        <v>-18000000</v>
      </c>
      <c r="J33" s="13"/>
      <c r="K33" s="13"/>
      <c r="L33" s="13"/>
    </row>
    <row r="34" spans="1:12" ht="12.75">
      <c r="A34" s="13"/>
      <c r="B34" s="13" t="s">
        <v>207</v>
      </c>
      <c r="C34" s="13"/>
      <c r="D34" s="13"/>
      <c r="E34" s="13"/>
      <c r="F34" s="13"/>
      <c r="G34" s="41">
        <f>'CF wkst'!K13+'CF wkst'!K14</f>
        <v>25005000</v>
      </c>
      <c r="H34" s="23"/>
      <c r="I34" s="86">
        <f>7612000+5558000</f>
        <v>13170000</v>
      </c>
      <c r="J34" s="13"/>
      <c r="K34" s="13"/>
      <c r="L34" s="13"/>
    </row>
    <row r="35" spans="1:11" ht="12.75">
      <c r="A35" s="13"/>
      <c r="B35" s="13" t="s">
        <v>90</v>
      </c>
      <c r="C35" s="13"/>
      <c r="D35" s="13"/>
      <c r="E35" s="13"/>
      <c r="F35" s="13"/>
      <c r="G35" s="23"/>
      <c r="H35" s="23"/>
      <c r="I35" s="84"/>
      <c r="J35" s="13"/>
      <c r="K35" s="13"/>
    </row>
    <row r="36" spans="1:11" ht="12.75">
      <c r="A36" s="13"/>
      <c r="B36" s="13" t="s">
        <v>205</v>
      </c>
      <c r="C36" s="13"/>
      <c r="D36" s="13"/>
      <c r="E36" s="13"/>
      <c r="F36" s="13"/>
      <c r="G36" s="23">
        <f>'CF wkst'!K16</f>
        <v>6000</v>
      </c>
      <c r="H36" s="23"/>
      <c r="I36" s="84">
        <v>11000</v>
      </c>
      <c r="J36" s="13"/>
      <c r="K36" s="13"/>
    </row>
    <row r="37" spans="1:12" ht="12.75">
      <c r="A37" s="13"/>
      <c r="B37" s="13" t="s">
        <v>56</v>
      </c>
      <c r="C37" s="13"/>
      <c r="D37" s="13"/>
      <c r="E37" s="13"/>
      <c r="F37" s="13"/>
      <c r="G37" s="23">
        <f>'CF wkst'!K17</f>
        <v>-17528000</v>
      </c>
      <c r="H37" s="23"/>
      <c r="I37" s="84">
        <v>-8314000</v>
      </c>
      <c r="J37" s="13"/>
      <c r="K37" s="13"/>
      <c r="L37" s="46"/>
    </row>
    <row r="38" spans="1:12" ht="12.75">
      <c r="A38" s="13"/>
      <c r="B38" s="13" t="s">
        <v>206</v>
      </c>
      <c r="C38" s="13"/>
      <c r="D38" s="13"/>
      <c r="E38" s="13"/>
      <c r="F38" s="13"/>
      <c r="G38" s="23">
        <f>'CF wkst'!L25</f>
        <v>-3000000</v>
      </c>
      <c r="H38" s="23"/>
      <c r="I38" s="84">
        <v>-4500000</v>
      </c>
      <c r="J38" s="13"/>
      <c r="K38" s="13"/>
      <c r="L38" s="46"/>
    </row>
    <row r="39" spans="1:11" ht="12.75">
      <c r="A39" s="13"/>
      <c r="B39" s="13" t="s">
        <v>57</v>
      </c>
      <c r="C39" s="13"/>
      <c r="D39" s="13"/>
      <c r="E39" s="13"/>
      <c r="F39" s="13"/>
      <c r="G39" s="23">
        <f>'CF wkst'!L22</f>
        <v>-654000</v>
      </c>
      <c r="H39" s="23"/>
      <c r="I39" s="84">
        <v>-1769000</v>
      </c>
      <c r="J39" s="13"/>
      <c r="K39" s="13"/>
    </row>
    <row r="40" spans="1:11" ht="12.75">
      <c r="A40" s="13"/>
      <c r="B40" s="13" t="s">
        <v>96</v>
      </c>
      <c r="C40" s="13"/>
      <c r="D40" s="13"/>
      <c r="E40" s="13"/>
      <c r="F40" s="13"/>
      <c r="G40" s="23">
        <f>'CF wkst'!K27</f>
        <v>279000</v>
      </c>
      <c r="H40" s="23"/>
      <c r="I40" s="84">
        <v>265000</v>
      </c>
      <c r="J40" s="13"/>
      <c r="K40" s="13"/>
    </row>
    <row r="41" spans="1:11" ht="12.75">
      <c r="A41" s="13"/>
      <c r="B41" s="13" t="s">
        <v>106</v>
      </c>
      <c r="C41" s="13"/>
      <c r="D41" s="13"/>
      <c r="E41" s="13"/>
      <c r="F41" s="13"/>
      <c r="G41" s="23">
        <v>0</v>
      </c>
      <c r="H41" s="23"/>
      <c r="I41" s="84">
        <v>0</v>
      </c>
      <c r="J41" s="13"/>
      <c r="K41" s="13"/>
    </row>
    <row r="42" spans="1:11" ht="12.75">
      <c r="A42" s="13"/>
      <c r="B42" s="13" t="s">
        <v>100</v>
      </c>
      <c r="C42" s="13"/>
      <c r="D42" s="13"/>
      <c r="E42" s="13"/>
      <c r="F42" s="13"/>
      <c r="G42" s="23">
        <v>0</v>
      </c>
      <c r="H42" s="23"/>
      <c r="I42" s="84">
        <v>0</v>
      </c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23">
        <v>0</v>
      </c>
      <c r="H43" s="23"/>
      <c r="I43" s="84">
        <v>0</v>
      </c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23">
        <v>0</v>
      </c>
      <c r="H44" s="23"/>
      <c r="I44" s="84">
        <v>0</v>
      </c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26">
        <v>0</v>
      </c>
      <c r="H45" s="23"/>
      <c r="I45" s="85">
        <v>0</v>
      </c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41"/>
      <c r="H46" s="23"/>
      <c r="I46" s="41"/>
      <c r="J46" s="13"/>
      <c r="K46" s="13"/>
    </row>
    <row r="47" spans="1:11" ht="12.75">
      <c r="A47" s="13"/>
      <c r="B47" s="13"/>
      <c r="C47" s="13"/>
      <c r="D47" s="13" t="s">
        <v>522</v>
      </c>
      <c r="E47" s="13"/>
      <c r="F47" s="13"/>
      <c r="G47" s="26">
        <f>SUM(G32:G46)</f>
        <v>-19205000</v>
      </c>
      <c r="H47" s="23"/>
      <c r="I47" s="26">
        <f>SUM(I32:I45)</f>
        <v>-19137000</v>
      </c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47"/>
      <c r="H48" s="13"/>
      <c r="I48" s="47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47"/>
      <c r="H49" s="13"/>
      <c r="I49" s="47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6"/>
      <c r="H50" s="13"/>
      <c r="I50" s="16"/>
      <c r="J50" s="13"/>
      <c r="K50" s="13"/>
    </row>
    <row r="51" spans="10:11" ht="12.75">
      <c r="J51" s="13"/>
      <c r="K51" s="13"/>
    </row>
    <row r="52" spans="10:11" ht="12.75">
      <c r="J52" s="13"/>
      <c r="K52" s="13"/>
    </row>
    <row r="53" spans="10:11" ht="12.75">
      <c r="J53" s="13"/>
      <c r="K53" s="13"/>
    </row>
    <row r="54" spans="10:11" ht="12.75">
      <c r="J54" s="13"/>
      <c r="K54" s="13"/>
    </row>
    <row r="55" spans="10:11" ht="12.75">
      <c r="J55" s="13"/>
      <c r="K55" s="13"/>
    </row>
    <row r="56" spans="10:11" ht="12.75">
      <c r="J56" s="13"/>
      <c r="K56" s="13"/>
    </row>
    <row r="57" spans="10:11" ht="12.75">
      <c r="J57" s="13"/>
      <c r="K57" s="13"/>
    </row>
    <row r="58" spans="10:11" ht="12.75">
      <c r="J58" s="13"/>
      <c r="K58" s="13"/>
    </row>
    <row r="59" spans="10:11" ht="12.75">
      <c r="J59" s="13"/>
      <c r="K59" s="13"/>
    </row>
    <row r="60" spans="10:11" ht="12.75">
      <c r="J60" s="13"/>
      <c r="K60" s="13"/>
    </row>
    <row r="61" spans="10:11" ht="12.75">
      <c r="J61" s="13"/>
      <c r="K61" s="13"/>
    </row>
    <row r="62" spans="10:11" ht="12.75">
      <c r="J62" s="13"/>
      <c r="K62" s="13"/>
    </row>
  </sheetData>
  <sheetProtection/>
  <printOptions/>
  <pageMargins left="0.75" right="0.75" top="1" bottom="1" header="0.5" footer="0.5"/>
  <pageSetup horizontalDpi="600" verticalDpi="600" orientation="portrait" scale="91" r:id="rId1"/>
  <headerFooter alignWithMargins="0">
    <oddFooter>&amp;C&amp;"Arial,Italic"The accompanying notes are an integral part of these financial statements.
-6-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workbookViewId="0" topLeftCell="A13">
      <selection activeCell="D37" sqref="D37"/>
    </sheetView>
  </sheetViews>
  <sheetFormatPr defaultColWidth="9.140625" defaultRowHeight="12.75"/>
  <cols>
    <col min="1" max="3" width="2.7109375" style="14" customWidth="1"/>
    <col min="4" max="4" width="46.8515625" style="14" bestFit="1" customWidth="1"/>
    <col min="5" max="6" width="2.7109375" style="14" customWidth="1"/>
    <col min="7" max="7" width="13.140625" style="14" customWidth="1"/>
    <col min="8" max="8" width="2.7109375" style="14" customWidth="1"/>
    <col min="9" max="9" width="13.28125" style="14" customWidth="1"/>
    <col min="10" max="10" width="9.140625" style="14" customWidth="1"/>
    <col min="11" max="11" width="11.421875" style="14" bestFit="1" customWidth="1"/>
  </cols>
  <sheetData>
    <row r="1" spans="1:9" ht="12.75">
      <c r="A1" s="10" t="s">
        <v>143</v>
      </c>
      <c r="B1" s="11"/>
      <c r="C1" s="11"/>
      <c r="D1" s="11"/>
      <c r="E1" s="11"/>
      <c r="F1" s="11"/>
      <c r="G1" s="12"/>
      <c r="H1" s="11"/>
      <c r="I1" s="12"/>
    </row>
    <row r="2" spans="1:9" ht="12.75">
      <c r="A2" s="10"/>
      <c r="B2" s="11"/>
      <c r="C2" s="11"/>
      <c r="D2" s="11"/>
      <c r="E2" s="11"/>
      <c r="F2" s="11"/>
      <c r="G2" s="12"/>
      <c r="H2" s="11"/>
      <c r="I2" s="12"/>
    </row>
    <row r="3" spans="1:9" ht="12.75">
      <c r="A3" s="10" t="s">
        <v>48</v>
      </c>
      <c r="B3" s="11"/>
      <c r="C3" s="11"/>
      <c r="D3" s="11"/>
      <c r="E3" s="11"/>
      <c r="F3" s="11"/>
      <c r="G3" s="12"/>
      <c r="H3" s="11"/>
      <c r="I3" s="12"/>
    </row>
    <row r="4" spans="1:9" ht="12.75">
      <c r="A4" s="10" t="s">
        <v>175</v>
      </c>
      <c r="B4" s="11"/>
      <c r="C4" s="11"/>
      <c r="D4" s="11"/>
      <c r="E4" s="11"/>
      <c r="F4" s="11"/>
      <c r="G4" s="12"/>
      <c r="H4" s="11"/>
      <c r="I4" s="12"/>
    </row>
    <row r="5" spans="1:9" ht="12.75">
      <c r="A5" s="10"/>
      <c r="B5" s="11"/>
      <c r="C5" s="11"/>
      <c r="D5" s="11"/>
      <c r="E5" s="11"/>
      <c r="F5" s="11"/>
      <c r="G5" s="12"/>
      <c r="H5" s="11"/>
      <c r="I5" s="12"/>
    </row>
    <row r="6" spans="1:9" ht="12.75">
      <c r="A6" s="13"/>
      <c r="B6" s="13"/>
      <c r="C6" s="13"/>
      <c r="D6" s="13"/>
      <c r="E6" s="13"/>
      <c r="F6" s="13"/>
      <c r="G6" s="16"/>
      <c r="H6" s="13"/>
      <c r="I6" s="16"/>
    </row>
    <row r="7" spans="1:9" ht="12.75">
      <c r="A7" s="13" t="s">
        <v>528</v>
      </c>
      <c r="B7" s="13"/>
      <c r="C7" s="13"/>
      <c r="D7" s="13"/>
      <c r="E7" s="13"/>
      <c r="F7" s="13"/>
      <c r="G7" s="66" t="s">
        <v>176</v>
      </c>
      <c r="H7" s="15"/>
      <c r="I7" s="66" t="s">
        <v>177</v>
      </c>
    </row>
    <row r="8" spans="1:9" ht="12.75">
      <c r="A8" s="13"/>
      <c r="B8" s="13"/>
      <c r="C8" s="13"/>
      <c r="D8" s="13"/>
      <c r="E8" s="13"/>
      <c r="F8" s="13"/>
      <c r="G8" s="48"/>
      <c r="H8" s="13"/>
      <c r="I8" s="48"/>
    </row>
    <row r="9" spans="1:9" ht="12.75">
      <c r="A9" s="13" t="s">
        <v>58</v>
      </c>
      <c r="B9" s="13"/>
      <c r="C9" s="13"/>
      <c r="D9" s="13"/>
      <c r="E9" s="13"/>
      <c r="F9" s="13"/>
      <c r="G9" s="23"/>
      <c r="H9" s="23"/>
      <c r="I9" s="23"/>
    </row>
    <row r="10" spans="1:9" ht="12.75">
      <c r="A10" s="13"/>
      <c r="B10" s="13" t="s">
        <v>59</v>
      </c>
      <c r="C10" s="13"/>
      <c r="D10" s="13"/>
      <c r="E10" s="13"/>
      <c r="F10" s="15" t="s">
        <v>3</v>
      </c>
      <c r="G10" s="23">
        <f>'CF wkst'!N42</f>
        <v>21353000</v>
      </c>
      <c r="H10" s="18" t="s">
        <v>3</v>
      </c>
      <c r="I10" s="84">
        <v>4880000</v>
      </c>
    </row>
    <row r="11" spans="1:11" ht="12.75">
      <c r="A11" s="13"/>
      <c r="B11" s="13" t="s">
        <v>60</v>
      </c>
      <c r="C11" s="13"/>
      <c r="D11" s="13"/>
      <c r="E11" s="13"/>
      <c r="F11" s="15"/>
      <c r="G11" s="23">
        <f>'CF wkst'!N45</f>
        <v>273000</v>
      </c>
      <c r="H11" s="18"/>
      <c r="I11" s="84">
        <v>-7017000</v>
      </c>
      <c r="K11" s="46"/>
    </row>
    <row r="12" spans="1:11" ht="12.75">
      <c r="A12" s="13"/>
      <c r="B12" s="13" t="s">
        <v>208</v>
      </c>
      <c r="C12" s="13"/>
      <c r="D12" s="13"/>
      <c r="E12" s="13"/>
      <c r="F12" s="15"/>
      <c r="G12" s="23">
        <v>0</v>
      </c>
      <c r="H12" s="18"/>
      <c r="I12" s="84">
        <v>2400000</v>
      </c>
      <c r="K12" s="46"/>
    </row>
    <row r="13" spans="1:11" ht="12.75">
      <c r="A13" s="13"/>
      <c r="B13" s="13" t="s">
        <v>209</v>
      </c>
      <c r="C13" s="13"/>
      <c r="D13" s="13"/>
      <c r="E13" s="13"/>
      <c r="F13" s="15"/>
      <c r="G13" s="23">
        <f>'CF wkst'!N56</f>
        <v>33000</v>
      </c>
      <c r="H13" s="18"/>
      <c r="I13" s="84">
        <v>679000</v>
      </c>
      <c r="K13" s="46"/>
    </row>
    <row r="14" spans="1:11" ht="12.75">
      <c r="A14" s="13"/>
      <c r="B14" s="13" t="s">
        <v>210</v>
      </c>
      <c r="C14" s="13"/>
      <c r="D14" s="13"/>
      <c r="E14" s="13"/>
      <c r="F14" s="15"/>
      <c r="G14" s="23">
        <f>'CF wkst'!O56</f>
        <v>-104000</v>
      </c>
      <c r="H14" s="18"/>
      <c r="I14" s="84">
        <v>-280000</v>
      </c>
      <c r="K14" s="46"/>
    </row>
    <row r="15" spans="1:11" ht="12.75">
      <c r="A15" s="13"/>
      <c r="B15" s="13" t="s">
        <v>211</v>
      </c>
      <c r="C15" s="13"/>
      <c r="D15" s="13"/>
      <c r="E15" s="13"/>
      <c r="F15" s="15"/>
      <c r="G15" s="23">
        <f>'CF wkst'!O57</f>
        <v>-303000</v>
      </c>
      <c r="H15" s="18"/>
      <c r="I15" s="84">
        <v>-148000</v>
      </c>
      <c r="K15" s="46"/>
    </row>
    <row r="16" spans="1:11" ht="12.75">
      <c r="A16" s="13"/>
      <c r="B16" s="13" t="s">
        <v>204</v>
      </c>
      <c r="C16" s="13"/>
      <c r="D16" s="13"/>
      <c r="E16" s="13"/>
      <c r="F16" s="15"/>
      <c r="G16" s="23">
        <f>'CF wkst'!N58</f>
        <v>6000</v>
      </c>
      <c r="H16" s="18"/>
      <c r="I16" s="84">
        <v>44000</v>
      </c>
      <c r="K16" s="46"/>
    </row>
    <row r="17" spans="1:11" ht="12.75">
      <c r="A17" s="13"/>
      <c r="B17" s="13" t="s">
        <v>97</v>
      </c>
      <c r="C17" s="13"/>
      <c r="D17" s="13"/>
      <c r="E17" s="13"/>
      <c r="F17" s="15"/>
      <c r="G17" s="23">
        <v>0</v>
      </c>
      <c r="H17" s="18"/>
      <c r="I17" s="84">
        <v>0</v>
      </c>
      <c r="K17" s="46"/>
    </row>
    <row r="18" spans="1:9" ht="12.75">
      <c r="A18" s="13"/>
      <c r="B18" s="13" t="s">
        <v>135</v>
      </c>
      <c r="C18" s="13"/>
      <c r="D18" s="13"/>
      <c r="E18" s="13"/>
      <c r="F18" s="15"/>
      <c r="G18" s="24">
        <f>'CF wkst'!O60</f>
        <v>0</v>
      </c>
      <c r="H18" s="18"/>
      <c r="I18" s="87">
        <v>0</v>
      </c>
    </row>
    <row r="19" spans="1:11" ht="12.75">
      <c r="A19" s="13"/>
      <c r="B19" s="13"/>
      <c r="C19" s="13"/>
      <c r="D19" s="13"/>
      <c r="E19" s="13"/>
      <c r="F19" s="15"/>
      <c r="G19" s="23"/>
      <c r="H19" s="18"/>
      <c r="I19" s="23"/>
      <c r="K19" s="46"/>
    </row>
    <row r="20" spans="1:11" ht="12.75">
      <c r="A20" s="13"/>
      <c r="B20" s="13"/>
      <c r="C20" s="13"/>
      <c r="D20" s="13" t="s">
        <v>523</v>
      </c>
      <c r="E20" s="13"/>
      <c r="F20" s="15"/>
      <c r="G20" s="26">
        <f>SUM(G10:G18)</f>
        <v>21258000</v>
      </c>
      <c r="H20" s="18"/>
      <c r="I20" s="26">
        <f>SUM(I10:I18)</f>
        <v>558000</v>
      </c>
      <c r="K20" s="46"/>
    </row>
    <row r="21" spans="1:9" ht="12.75">
      <c r="A21" s="13"/>
      <c r="B21" s="13"/>
      <c r="C21" s="13"/>
      <c r="D21" s="13"/>
      <c r="E21" s="13"/>
      <c r="F21" s="15"/>
      <c r="G21" s="23"/>
      <c r="H21" s="18"/>
      <c r="I21" s="23"/>
    </row>
    <row r="22" spans="1:9" ht="12.75">
      <c r="A22" s="13"/>
      <c r="B22" s="13"/>
      <c r="C22" s="13"/>
      <c r="D22" s="13" t="s">
        <v>102</v>
      </c>
      <c r="E22" s="13"/>
      <c r="F22" s="15"/>
      <c r="G22" s="23">
        <f>SUM('Con Stmt CF'!G30+'Con Stmt CF'!G47+G20)</f>
        <v>5703000</v>
      </c>
      <c r="H22" s="18"/>
      <c r="I22" s="23">
        <f>'Con Stmt CF'!I30+'Con Stmt CF'!I47+'CF pg 2'!I20</f>
        <v>-15217000</v>
      </c>
    </row>
    <row r="23" spans="1:9" ht="12.75">
      <c r="A23" s="13"/>
      <c r="B23" s="13"/>
      <c r="C23" s="13"/>
      <c r="D23" s="13"/>
      <c r="E23" s="13"/>
      <c r="F23" s="15"/>
      <c r="G23" s="23"/>
      <c r="H23" s="18"/>
      <c r="I23" s="23"/>
    </row>
    <row r="24" spans="1:9" ht="12.75">
      <c r="A24" s="13" t="s">
        <v>61</v>
      </c>
      <c r="B24" s="13"/>
      <c r="C24" s="13"/>
      <c r="D24" s="13"/>
      <c r="E24" s="13"/>
      <c r="F24" s="15"/>
      <c r="G24" s="26">
        <f>I26</f>
        <v>26848000</v>
      </c>
      <c r="H24" s="18"/>
      <c r="I24" s="70">
        <v>42065000</v>
      </c>
    </row>
    <row r="25" spans="1:11" ht="12.75">
      <c r="A25" s="13"/>
      <c r="B25" s="13"/>
      <c r="C25" s="13"/>
      <c r="D25" s="13"/>
      <c r="E25" s="13"/>
      <c r="F25" s="15"/>
      <c r="G25" s="23"/>
      <c r="H25" s="18"/>
      <c r="I25" s="23"/>
      <c r="K25"/>
    </row>
    <row r="26" spans="1:11" ht="13.5" thickBot="1">
      <c r="A26" s="13" t="s">
        <v>62</v>
      </c>
      <c r="B26" s="13"/>
      <c r="C26" s="13"/>
      <c r="D26" s="13"/>
      <c r="E26" s="13"/>
      <c r="F26" s="15" t="s">
        <v>3</v>
      </c>
      <c r="G26" s="96">
        <f>SUM(G22:G24)</f>
        <v>32551000</v>
      </c>
      <c r="H26" s="18" t="s">
        <v>3</v>
      </c>
      <c r="I26" s="29">
        <f>SUM(I22:I24)</f>
        <v>26848000</v>
      </c>
      <c r="K26"/>
    </row>
    <row r="27" spans="1:11" ht="13.5" thickTop="1">
      <c r="A27" s="13"/>
      <c r="B27" s="13"/>
      <c r="C27" s="13"/>
      <c r="D27" s="13"/>
      <c r="E27" s="13"/>
      <c r="F27" s="15"/>
      <c r="G27" s="23"/>
      <c r="H27" s="18"/>
      <c r="I27" s="23"/>
      <c r="K27"/>
    </row>
    <row r="28" spans="1:11" ht="12.75">
      <c r="A28" s="13" t="s">
        <v>524</v>
      </c>
      <c r="B28" s="13"/>
      <c r="C28" s="13"/>
      <c r="D28" s="13"/>
      <c r="E28" s="13"/>
      <c r="F28" s="15"/>
      <c r="G28" s="23"/>
      <c r="H28" s="18"/>
      <c r="I28" s="23"/>
      <c r="K28"/>
    </row>
    <row r="29" spans="1:11" ht="12.75">
      <c r="A29" s="13" t="s">
        <v>63</v>
      </c>
      <c r="B29" s="13"/>
      <c r="C29" s="13"/>
      <c r="D29" s="13"/>
      <c r="E29" s="13"/>
      <c r="F29" s="15"/>
      <c r="G29" s="23"/>
      <c r="H29" s="18"/>
      <c r="I29" s="23"/>
      <c r="K29"/>
    </row>
    <row r="30" spans="1:9" ht="13.5" thickBot="1">
      <c r="A30" s="13"/>
      <c r="B30" s="13" t="s">
        <v>64</v>
      </c>
      <c r="C30" s="13"/>
      <c r="D30" s="13"/>
      <c r="E30" s="13"/>
      <c r="F30" s="15" t="s">
        <v>3</v>
      </c>
      <c r="G30" s="29">
        <v>2047000</v>
      </c>
      <c r="H30" s="18" t="s">
        <v>3</v>
      </c>
      <c r="I30" s="29">
        <v>3034000</v>
      </c>
    </row>
    <row r="31" spans="1:9" ht="13.5" thickTop="1">
      <c r="A31" s="13"/>
      <c r="B31" s="13"/>
      <c r="C31" s="13"/>
      <c r="D31" s="13"/>
      <c r="E31" s="13"/>
      <c r="F31" s="15"/>
      <c r="G31" s="23"/>
      <c r="H31" s="23"/>
      <c r="I31" s="23"/>
    </row>
    <row r="32" spans="1:9" ht="13.5" thickBot="1">
      <c r="A32" s="13"/>
      <c r="B32" s="13" t="s">
        <v>65</v>
      </c>
      <c r="C32" s="13"/>
      <c r="D32" s="13"/>
      <c r="E32" s="13"/>
      <c r="F32" s="15" t="s">
        <v>3</v>
      </c>
      <c r="G32" s="21">
        <v>764000</v>
      </c>
      <c r="H32" s="18" t="s">
        <v>3</v>
      </c>
      <c r="I32" s="21">
        <v>522000</v>
      </c>
    </row>
    <row r="33" spans="1:9" ht="13.5" thickTop="1">
      <c r="A33" s="13"/>
      <c r="B33" s="13"/>
      <c r="C33" s="13"/>
      <c r="D33" s="13"/>
      <c r="E33" s="13"/>
      <c r="F33" s="15"/>
      <c r="G33" s="23"/>
      <c r="H33" s="18"/>
      <c r="I33" s="23"/>
    </row>
    <row r="34" spans="1:9" ht="12.75">
      <c r="A34" s="13" t="s">
        <v>66</v>
      </c>
      <c r="B34" s="13"/>
      <c r="C34" s="13"/>
      <c r="D34" s="13"/>
      <c r="E34" s="13"/>
      <c r="F34" s="15"/>
      <c r="G34" s="23"/>
      <c r="H34" s="18"/>
      <c r="I34" s="23"/>
    </row>
    <row r="35" spans="1:9" ht="12.75">
      <c r="A35" s="13" t="s">
        <v>67</v>
      </c>
      <c r="B35" s="13"/>
      <c r="C35" s="13"/>
      <c r="D35" s="13"/>
      <c r="E35" s="13"/>
      <c r="F35" s="15"/>
      <c r="G35" s="23"/>
      <c r="H35" s="18"/>
      <c r="I35" s="23"/>
    </row>
    <row r="36" spans="1:9" ht="13.5" thickBot="1">
      <c r="A36" s="13"/>
      <c r="B36" s="13" t="s">
        <v>212</v>
      </c>
      <c r="C36" s="13"/>
      <c r="D36" s="13"/>
      <c r="E36" s="13"/>
      <c r="F36" s="15" t="s">
        <v>3</v>
      </c>
      <c r="G36" s="49">
        <v>0</v>
      </c>
      <c r="H36" s="18" t="s">
        <v>3</v>
      </c>
      <c r="I36" s="49">
        <v>3144000</v>
      </c>
    </row>
    <row r="37" ht="13.5" thickTop="1"/>
    <row r="38" spans="1:9" ht="13.5" thickBot="1">
      <c r="A38" s="13"/>
      <c r="B38" s="13" t="s">
        <v>213</v>
      </c>
      <c r="C38" s="13"/>
      <c r="D38" s="13"/>
      <c r="E38" s="13"/>
      <c r="F38" s="15" t="s">
        <v>3</v>
      </c>
      <c r="G38" s="49">
        <v>366000</v>
      </c>
      <c r="H38" s="18" t="s">
        <v>3</v>
      </c>
      <c r="I38" s="49">
        <v>0</v>
      </c>
    </row>
    <row r="39" ht="13.5" thickTop="1"/>
    <row r="40" spans="2:9" ht="13.5" thickBot="1">
      <c r="B40" s="13" t="s">
        <v>141</v>
      </c>
      <c r="F40" s="15" t="s">
        <v>3</v>
      </c>
      <c r="G40" s="49">
        <v>0</v>
      </c>
      <c r="H40" s="18" t="s">
        <v>3</v>
      </c>
      <c r="I40" s="49">
        <v>0</v>
      </c>
    </row>
    <row r="41" ht="13.5" thickTop="1">
      <c r="H41" s="18"/>
    </row>
    <row r="42" spans="2:9" ht="13.5" thickBot="1">
      <c r="B42" s="13" t="s">
        <v>142</v>
      </c>
      <c r="F42" s="15" t="s">
        <v>3</v>
      </c>
      <c r="G42" s="49">
        <f>-SUM('CF wkst'!T42:T58)</f>
        <v>0</v>
      </c>
      <c r="H42" s="18" t="s">
        <v>3</v>
      </c>
      <c r="I42" s="49">
        <v>0</v>
      </c>
    </row>
    <row r="43" ht="13.5" thickTop="1"/>
  </sheetData>
  <sheetProtection/>
  <printOptions horizontalCentered="1"/>
  <pageMargins left="0.75" right="0.75" top="1" bottom="1" header="0.5" footer="0.5"/>
  <pageSetup horizontalDpi="600" verticalDpi="600" orientation="portrait" scale="90" r:id="rId1"/>
  <headerFooter alignWithMargins="0">
    <oddFooter>&amp;C&amp;"Arial,Italic"The accompanying notes are an integral part of these financial statements.
-7-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1"/>
  <sheetViews>
    <sheetView zoomScale="80" zoomScaleNormal="80" zoomScalePageLayoutView="0" workbookViewId="0" topLeftCell="A4">
      <pane xSplit="8" ySplit="5" topLeftCell="I12" activePane="bottomRight" state="frozen"/>
      <selection pane="topLeft" activeCell="L40" sqref="L40"/>
      <selection pane="topRight" activeCell="L40" sqref="L40"/>
      <selection pane="bottomLeft" activeCell="L40" sqref="L40"/>
      <selection pane="bottomRight" activeCell="L40" sqref="L40"/>
    </sheetView>
  </sheetViews>
  <sheetFormatPr defaultColWidth="9.140625" defaultRowHeight="12.75"/>
  <cols>
    <col min="1" max="1" width="49.7109375" style="1" bestFit="1" customWidth="1"/>
    <col min="2" max="2" width="1.7109375" style="1" customWidth="1"/>
    <col min="3" max="3" width="13.8515625" style="1" customWidth="1"/>
    <col min="4" max="4" width="1.7109375" style="1" customWidth="1"/>
    <col min="5" max="5" width="14.57421875" style="1" customWidth="1"/>
    <col min="6" max="6" width="1.7109375" style="1" customWidth="1"/>
    <col min="7" max="7" width="16.421875" style="1" bestFit="1" customWidth="1"/>
    <col min="8" max="8" width="1.7109375" style="1" customWidth="1"/>
    <col min="9" max="9" width="16.421875" style="1" bestFit="1" customWidth="1"/>
    <col min="10" max="10" width="1.7109375" style="1" customWidth="1"/>
    <col min="11" max="12" width="14.28125" style="1" bestFit="1" customWidth="1"/>
    <col min="13" max="13" width="1.7109375" style="1" customWidth="1"/>
    <col min="14" max="14" width="14.00390625" style="1" bestFit="1" customWidth="1"/>
    <col min="15" max="15" width="15.140625" style="1" customWidth="1"/>
    <col min="16" max="16" width="1.7109375" style="1" customWidth="1"/>
    <col min="17" max="17" width="13.57421875" style="1" hidden="1" customWidth="1"/>
    <col min="18" max="19" width="12.28125" style="1" hidden="1" customWidth="1"/>
    <col min="20" max="20" width="11.28125" style="89" hidden="1" customWidth="1"/>
    <col min="21" max="21" width="12.28125" style="1" customWidth="1"/>
    <col min="22" max="22" width="13.8515625" style="1" bestFit="1" customWidth="1"/>
    <col min="23" max="23" width="14.28125" style="1" bestFit="1" customWidth="1"/>
    <col min="24" max="24" width="9.140625" style="1" customWidth="1"/>
    <col min="25" max="26" width="10.28125" style="1" bestFit="1" customWidth="1"/>
    <col min="27" max="27" width="9.28125" style="1" bestFit="1" customWidth="1"/>
    <col min="28" max="16384" width="9.140625" style="1" customWidth="1"/>
  </cols>
  <sheetData>
    <row r="1" ht="12.75">
      <c r="A1" s="1" t="s">
        <v>86</v>
      </c>
    </row>
    <row r="2" ht="12.75">
      <c r="A2" s="1" t="s">
        <v>68</v>
      </c>
    </row>
    <row r="3" ht="12.75">
      <c r="A3" s="1" t="s">
        <v>85</v>
      </c>
    </row>
    <row r="6" spans="9:22" ht="12.75">
      <c r="I6" s="2" t="s">
        <v>71</v>
      </c>
      <c r="U6" s="1" t="s">
        <v>222</v>
      </c>
      <c r="V6" s="1" t="s">
        <v>79</v>
      </c>
    </row>
    <row r="7" spans="3:22" ht="12.75">
      <c r="C7" s="2" t="s">
        <v>70</v>
      </c>
      <c r="E7" s="2" t="s">
        <v>70</v>
      </c>
      <c r="I7" s="2" t="s">
        <v>72</v>
      </c>
      <c r="K7" s="2" t="s">
        <v>74</v>
      </c>
      <c r="L7" s="2" t="s">
        <v>76</v>
      </c>
      <c r="N7" s="2" t="s">
        <v>78</v>
      </c>
      <c r="O7" s="2" t="s">
        <v>78</v>
      </c>
      <c r="T7" s="89" t="s">
        <v>140</v>
      </c>
      <c r="U7" s="1" t="s">
        <v>223</v>
      </c>
      <c r="V7" s="1" t="s">
        <v>220</v>
      </c>
    </row>
    <row r="8" spans="1:23" ht="12.75">
      <c r="A8" s="3" t="s">
        <v>69</v>
      </c>
      <c r="C8" s="124" t="s">
        <v>176</v>
      </c>
      <c r="D8" s="125"/>
      <c r="E8" s="126" t="s">
        <v>177</v>
      </c>
      <c r="G8" s="4" t="s">
        <v>81</v>
      </c>
      <c r="I8" s="4" t="s">
        <v>73</v>
      </c>
      <c r="K8" s="4" t="s">
        <v>75</v>
      </c>
      <c r="L8" s="4" t="s">
        <v>77</v>
      </c>
      <c r="N8" s="4" t="s">
        <v>75</v>
      </c>
      <c r="O8" s="4" t="s">
        <v>77</v>
      </c>
      <c r="Q8" s="4" t="s">
        <v>79</v>
      </c>
      <c r="R8" s="4" t="s">
        <v>79</v>
      </c>
      <c r="S8" s="4" t="s">
        <v>79</v>
      </c>
      <c r="T8" s="90" t="s">
        <v>111</v>
      </c>
      <c r="U8" s="4" t="s">
        <v>224</v>
      </c>
      <c r="V8" s="4" t="s">
        <v>221</v>
      </c>
      <c r="W8" s="4" t="s">
        <v>80</v>
      </c>
    </row>
    <row r="9" spans="12:23" ht="12.75">
      <c r="L9" s="9"/>
      <c r="M9" s="9"/>
      <c r="N9" s="9"/>
      <c r="O9" s="9"/>
      <c r="P9" s="9"/>
      <c r="Q9" s="9"/>
      <c r="R9" s="9"/>
      <c r="S9" s="9"/>
      <c r="T9" s="91"/>
      <c r="U9" s="9"/>
      <c r="V9" s="9"/>
      <c r="W9" s="9"/>
    </row>
    <row r="10" spans="1:23" ht="12.75">
      <c r="A10" s="16" t="s">
        <v>2</v>
      </c>
      <c r="B10" s="16"/>
      <c r="C10" s="1">
        <f>'CY Cons BS'!K13</f>
        <v>2202000</v>
      </c>
      <c r="E10" s="1">
        <f>'PY Cons BS '!K13</f>
        <v>1680000</v>
      </c>
      <c r="G10" s="1">
        <f>SUM(C10-E10)</f>
        <v>522000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1">
        <v>0</v>
      </c>
      <c r="U10" s="9"/>
      <c r="V10" s="9"/>
      <c r="W10" s="9">
        <f>SUM(G10:V10)</f>
        <v>522000</v>
      </c>
    </row>
    <row r="11" spans="1:23" ht="12.75">
      <c r="A11" s="16" t="s">
        <v>144</v>
      </c>
      <c r="B11" s="16"/>
      <c r="C11" s="1">
        <f>'CY Cons BS'!K14</f>
        <v>0</v>
      </c>
      <c r="E11" s="1">
        <f>'PY Cons BS '!K14</f>
        <v>1105000</v>
      </c>
      <c r="G11" s="1">
        <f aca="true" t="shared" si="0" ref="G11:G37">SUM(C11-E11)</f>
        <v>-1105000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1"/>
      <c r="U11" s="9"/>
      <c r="V11" s="9"/>
      <c r="W11" s="9">
        <f aca="true" t="shared" si="1" ref="W11:W63">SUM(G11:V11)</f>
        <v>-1105000</v>
      </c>
    </row>
    <row r="12" spans="1:23" ht="12.75">
      <c r="A12" s="16" t="s">
        <v>114</v>
      </c>
      <c r="B12" s="16"/>
      <c r="C12" s="1">
        <f>'CY Cons BS'!K15</f>
        <v>30349000</v>
      </c>
      <c r="E12" s="1">
        <f>'PY Cons BS '!K15</f>
        <v>24063000</v>
      </c>
      <c r="G12" s="1">
        <f t="shared" si="0"/>
        <v>6286000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1"/>
      <c r="U12" s="9"/>
      <c r="V12" s="9"/>
      <c r="W12" s="9">
        <f t="shared" si="1"/>
        <v>6286000</v>
      </c>
    </row>
    <row r="13" spans="1:23" ht="12.75">
      <c r="A13" s="137" t="s">
        <v>150</v>
      </c>
      <c r="B13" s="134"/>
      <c r="C13" s="135">
        <f>'CY Cons BS'!K16</f>
        <v>34788000</v>
      </c>
      <c r="D13" s="135"/>
      <c r="E13" s="135">
        <f>'PY Cons BS '!K16</f>
        <v>36423000</v>
      </c>
      <c r="F13" s="135"/>
      <c r="G13" s="135">
        <f>SUM(C13-E13)</f>
        <v>-1635000</v>
      </c>
      <c r="H13" s="135"/>
      <c r="I13" s="135"/>
      <c r="J13" s="135"/>
      <c r="K13" s="135">
        <v>17623000</v>
      </c>
      <c r="L13" s="135">
        <v>-23313000</v>
      </c>
      <c r="M13" s="135"/>
      <c r="N13" s="135"/>
      <c r="O13" s="135"/>
      <c r="P13" s="135"/>
      <c r="Q13" s="135"/>
      <c r="R13" s="135"/>
      <c r="S13" s="135"/>
      <c r="T13" s="136"/>
      <c r="U13" s="135">
        <f>341000+207000</f>
        <v>548000</v>
      </c>
      <c r="V13" s="135">
        <v>6777000</v>
      </c>
      <c r="W13" s="135">
        <f t="shared" si="1"/>
        <v>0</v>
      </c>
    </row>
    <row r="14" spans="1:23" ht="12.75">
      <c r="A14" s="137" t="s">
        <v>219</v>
      </c>
      <c r="B14" s="134"/>
      <c r="C14" s="135"/>
      <c r="D14" s="135"/>
      <c r="E14" s="135"/>
      <c r="F14" s="135"/>
      <c r="G14" s="135"/>
      <c r="H14" s="135"/>
      <c r="I14" s="135">
        <v>-1050000</v>
      </c>
      <c r="J14" s="135"/>
      <c r="K14" s="135">
        <v>7382000</v>
      </c>
      <c r="L14" s="135"/>
      <c r="M14" s="135"/>
      <c r="N14" s="135"/>
      <c r="O14" s="135"/>
      <c r="P14" s="135"/>
      <c r="Q14" s="135"/>
      <c r="R14" s="135"/>
      <c r="S14" s="135"/>
      <c r="T14" s="136"/>
      <c r="U14" s="135">
        <v>0</v>
      </c>
      <c r="V14" s="135">
        <v>-6332000</v>
      </c>
      <c r="W14" s="135">
        <f t="shared" si="1"/>
        <v>0</v>
      </c>
    </row>
    <row r="15" spans="1:23" ht="12.75">
      <c r="A15" s="137" t="s">
        <v>216</v>
      </c>
      <c r="B15" s="134"/>
      <c r="C15" s="135"/>
      <c r="D15" s="135"/>
      <c r="E15" s="135"/>
      <c r="F15" s="135"/>
      <c r="G15" s="135"/>
      <c r="H15" s="135"/>
      <c r="I15" s="135">
        <v>439000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5"/>
      <c r="V15" s="135">
        <v>-439000</v>
      </c>
      <c r="W15" s="135">
        <f t="shared" si="1"/>
        <v>0</v>
      </c>
    </row>
    <row r="16" spans="1:23" ht="12.75">
      <c r="A16" s="16" t="s">
        <v>145</v>
      </c>
      <c r="B16" s="16"/>
      <c r="C16" s="1">
        <f>'CY Cons BS'!K17</f>
        <v>1504000</v>
      </c>
      <c r="E16" s="1">
        <f>'PY Cons BS '!K17</f>
        <v>1510000</v>
      </c>
      <c r="G16" s="1">
        <f t="shared" si="0"/>
        <v>-6000</v>
      </c>
      <c r="I16" s="9"/>
      <c r="J16" s="9"/>
      <c r="K16" s="9">
        <v>6000</v>
      </c>
      <c r="L16" s="9"/>
      <c r="M16" s="9"/>
      <c r="N16" s="9"/>
      <c r="O16" s="9"/>
      <c r="P16" s="9"/>
      <c r="Q16" s="9"/>
      <c r="R16" s="9"/>
      <c r="S16" s="9"/>
      <c r="T16" s="91"/>
      <c r="U16" s="9"/>
      <c r="V16" s="9"/>
      <c r="W16" s="9">
        <f t="shared" si="1"/>
        <v>0</v>
      </c>
    </row>
    <row r="17" spans="1:23" ht="12.75">
      <c r="A17" s="134" t="s">
        <v>115</v>
      </c>
      <c r="B17" s="134"/>
      <c r="C17" s="135">
        <f>'CY Cons BS'!K18</f>
        <v>225717000</v>
      </c>
      <c r="D17" s="135"/>
      <c r="E17" s="135">
        <f>'PY Cons BS '!K18</f>
        <v>209099000</v>
      </c>
      <c r="F17" s="135"/>
      <c r="G17" s="135">
        <f t="shared" si="0"/>
        <v>16618000</v>
      </c>
      <c r="H17" s="135"/>
      <c r="I17" s="135"/>
      <c r="J17" s="135"/>
      <c r="K17" s="135">
        <v>-17528000</v>
      </c>
      <c r="L17" s="135"/>
      <c r="M17" s="135"/>
      <c r="N17" s="135"/>
      <c r="O17" s="135"/>
      <c r="P17" s="135"/>
      <c r="Q17" s="135"/>
      <c r="R17" s="135"/>
      <c r="S17" s="135"/>
      <c r="T17" s="136"/>
      <c r="U17" s="135">
        <v>-365000</v>
      </c>
      <c r="V17" s="135">
        <v>1275000</v>
      </c>
      <c r="W17" s="135">
        <f t="shared" si="1"/>
        <v>0</v>
      </c>
    </row>
    <row r="18" spans="1:23" ht="12.75">
      <c r="A18" s="134" t="s">
        <v>195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5"/>
      <c r="V18" s="135"/>
      <c r="W18" s="135">
        <f t="shared" si="1"/>
        <v>0</v>
      </c>
    </row>
    <row r="19" spans="1:23" ht="12.75">
      <c r="A19" s="134" t="s">
        <v>196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5"/>
      <c r="V19" s="135"/>
      <c r="W19" s="135">
        <f t="shared" si="1"/>
        <v>0</v>
      </c>
    </row>
    <row r="20" spans="1:23" ht="12.75">
      <c r="A20" s="134" t="s">
        <v>197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5"/>
      <c r="V20" s="135"/>
      <c r="W20" s="135">
        <f t="shared" si="1"/>
        <v>0</v>
      </c>
    </row>
    <row r="21" spans="1:23" ht="12.75">
      <c r="A21" s="134" t="s">
        <v>198</v>
      </c>
      <c r="B21" s="134"/>
      <c r="C21" s="135"/>
      <c r="D21" s="135"/>
      <c r="E21" s="135"/>
      <c r="F21" s="135"/>
      <c r="G21" s="135"/>
      <c r="H21" s="135"/>
      <c r="I21" s="135">
        <v>1275000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5">
        <v>0</v>
      </c>
      <c r="V21" s="135">
        <v>-1275000</v>
      </c>
      <c r="W21" s="135">
        <f t="shared" si="1"/>
        <v>0</v>
      </c>
    </row>
    <row r="22" spans="1:23" ht="12.75">
      <c r="A22" s="128" t="s">
        <v>214</v>
      </c>
      <c r="B22" s="128"/>
      <c r="C22" s="129">
        <f>'CY Cons BS'!K19</f>
        <v>6734000</v>
      </c>
      <c r="D22" s="129"/>
      <c r="E22" s="129">
        <f>'PY Cons BS '!K19</f>
        <v>6459000</v>
      </c>
      <c r="F22" s="129"/>
      <c r="G22" s="129">
        <f t="shared" si="0"/>
        <v>275000</v>
      </c>
      <c r="H22" s="129"/>
      <c r="I22" s="129"/>
      <c r="J22" s="129"/>
      <c r="K22" s="129"/>
      <c r="L22" s="129">
        <v>-654000</v>
      </c>
      <c r="M22" s="129"/>
      <c r="N22" s="129"/>
      <c r="O22" s="129"/>
      <c r="P22" s="129"/>
      <c r="Q22" s="129"/>
      <c r="R22" s="129"/>
      <c r="S22" s="129"/>
      <c r="T22" s="130"/>
      <c r="U22" s="129">
        <v>-1000</v>
      </c>
      <c r="V22" s="129">
        <v>380000</v>
      </c>
      <c r="W22" s="129">
        <f t="shared" si="1"/>
        <v>0</v>
      </c>
    </row>
    <row r="23" spans="1:23" ht="12.75">
      <c r="A23" s="128" t="s">
        <v>194</v>
      </c>
      <c r="B23" s="128"/>
      <c r="C23" s="129"/>
      <c r="D23" s="129"/>
      <c r="E23" s="129"/>
      <c r="F23" s="129"/>
      <c r="G23" s="129"/>
      <c r="H23" s="129"/>
      <c r="I23" s="129">
        <v>373000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29">
        <v>0</v>
      </c>
      <c r="V23" s="129">
        <v>-373000</v>
      </c>
      <c r="W23" s="129">
        <f t="shared" si="1"/>
        <v>0</v>
      </c>
    </row>
    <row r="24" spans="1:23" ht="12.75">
      <c r="A24" s="128" t="s">
        <v>217</v>
      </c>
      <c r="B24" s="128"/>
      <c r="C24" s="129"/>
      <c r="D24" s="129"/>
      <c r="E24" s="129"/>
      <c r="F24" s="129"/>
      <c r="G24" s="129"/>
      <c r="H24" s="129"/>
      <c r="I24" s="129">
        <v>7000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29">
        <v>0</v>
      </c>
      <c r="V24" s="129">
        <v>-7000</v>
      </c>
      <c r="W24" s="129">
        <f t="shared" si="1"/>
        <v>0</v>
      </c>
    </row>
    <row r="25" spans="1:23" ht="12.75">
      <c r="A25" s="16" t="s">
        <v>139</v>
      </c>
      <c r="B25" s="16"/>
      <c r="C25" s="1">
        <f>'CY Cons BS'!K20</f>
        <v>7788000</v>
      </c>
      <c r="E25" s="1">
        <f>'PY Cons BS '!K20</f>
        <v>4601000</v>
      </c>
      <c r="G25" s="1">
        <f t="shared" si="0"/>
        <v>3187000</v>
      </c>
      <c r="I25" s="9">
        <v>-187000</v>
      </c>
      <c r="J25" s="9"/>
      <c r="K25" s="9"/>
      <c r="L25" s="9">
        <v>-3000000</v>
      </c>
      <c r="M25" s="9"/>
      <c r="N25" s="9"/>
      <c r="O25" s="9"/>
      <c r="P25" s="9"/>
      <c r="Q25" s="9"/>
      <c r="R25" s="9"/>
      <c r="S25" s="9"/>
      <c r="T25" s="91"/>
      <c r="U25" s="9"/>
      <c r="V25" s="9"/>
      <c r="W25" s="9">
        <f t="shared" si="1"/>
        <v>0</v>
      </c>
    </row>
    <row r="26" spans="1:23" ht="12.75">
      <c r="A26" s="131" t="s">
        <v>6</v>
      </c>
      <c r="B26" s="131"/>
      <c r="C26" s="132">
        <f>'CY Cons BS'!K21</f>
        <v>2048000</v>
      </c>
      <c r="D26" s="132"/>
      <c r="E26" s="132">
        <f>'PY Cons BS '!K21</f>
        <v>3491000</v>
      </c>
      <c r="F26" s="132"/>
      <c r="G26" s="132">
        <f t="shared" si="0"/>
        <v>-1443000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2">
        <v>366000</v>
      </c>
      <c r="V26" s="132">
        <f>-V28-V27</f>
        <v>1077000</v>
      </c>
      <c r="W26" s="132">
        <f t="shared" si="1"/>
        <v>0</v>
      </c>
    </row>
    <row r="27" spans="1:23" ht="12.75">
      <c r="A27" s="131" t="s">
        <v>199</v>
      </c>
      <c r="B27" s="131"/>
      <c r="C27" s="132"/>
      <c r="D27" s="132"/>
      <c r="E27" s="132"/>
      <c r="F27" s="132"/>
      <c r="G27" s="132"/>
      <c r="H27" s="132"/>
      <c r="I27" s="132">
        <v>82000</v>
      </c>
      <c r="J27" s="132"/>
      <c r="K27" s="132">
        <v>279000</v>
      </c>
      <c r="L27" s="132"/>
      <c r="M27" s="132"/>
      <c r="N27" s="132"/>
      <c r="O27" s="132"/>
      <c r="P27" s="132"/>
      <c r="Q27" s="132"/>
      <c r="R27" s="132"/>
      <c r="S27" s="132"/>
      <c r="T27" s="133"/>
      <c r="U27" s="132">
        <v>0</v>
      </c>
      <c r="V27" s="132">
        <v>-361000</v>
      </c>
      <c r="W27" s="132">
        <f t="shared" si="1"/>
        <v>0</v>
      </c>
    </row>
    <row r="28" spans="1:23" ht="12.75">
      <c r="A28" s="131" t="s">
        <v>200</v>
      </c>
      <c r="B28" s="131"/>
      <c r="C28" s="132"/>
      <c r="D28" s="132"/>
      <c r="E28" s="132"/>
      <c r="F28" s="132"/>
      <c r="G28" s="132"/>
      <c r="H28" s="132"/>
      <c r="I28" s="132">
        <v>716000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2">
        <v>0</v>
      </c>
      <c r="V28" s="132">
        <v>-716000</v>
      </c>
      <c r="W28" s="132">
        <f t="shared" si="1"/>
        <v>0</v>
      </c>
    </row>
    <row r="29" spans="1:23" ht="12.75">
      <c r="A29" s="16" t="s">
        <v>202</v>
      </c>
      <c r="B29" s="16"/>
      <c r="I29" s="9">
        <v>107000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1"/>
      <c r="U29" s="9">
        <v>-101000</v>
      </c>
      <c r="V29" s="9">
        <v>-6000</v>
      </c>
      <c r="W29" s="9">
        <f t="shared" si="1"/>
        <v>0</v>
      </c>
    </row>
    <row r="30" spans="1:23" ht="12.75">
      <c r="A30" s="131" t="s">
        <v>204</v>
      </c>
      <c r="B30" s="131"/>
      <c r="C30" s="132"/>
      <c r="D30" s="132"/>
      <c r="E30" s="132"/>
      <c r="F30" s="132"/>
      <c r="G30" s="132"/>
      <c r="H30" s="132"/>
      <c r="I30" s="132">
        <v>-6000</v>
      </c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2"/>
      <c r="V30" s="132">
        <v>6000</v>
      </c>
      <c r="W30" s="132">
        <f t="shared" si="1"/>
        <v>0</v>
      </c>
    </row>
    <row r="31" spans="1:23" ht="12.75">
      <c r="A31" s="131" t="s">
        <v>218</v>
      </c>
      <c r="B31" s="131"/>
      <c r="C31" s="132"/>
      <c r="D31" s="132"/>
      <c r="E31" s="132"/>
      <c r="F31" s="132"/>
      <c r="G31" s="132"/>
      <c r="H31" s="132"/>
      <c r="I31" s="132">
        <v>-239000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2"/>
      <c r="V31" s="132">
        <v>239000</v>
      </c>
      <c r="W31" s="132">
        <f t="shared" si="1"/>
        <v>0</v>
      </c>
    </row>
    <row r="32" spans="1:23" ht="12.75">
      <c r="A32" s="131" t="s">
        <v>7</v>
      </c>
      <c r="B32" s="131"/>
      <c r="C32" s="132">
        <f>'CY Cons BS'!K22</f>
        <v>3329000</v>
      </c>
      <c r="D32" s="132"/>
      <c r="E32" s="132">
        <f>'PY Cons BS '!K22</f>
        <v>3581000</v>
      </c>
      <c r="F32" s="132"/>
      <c r="G32" s="132">
        <f t="shared" si="0"/>
        <v>-252000</v>
      </c>
      <c r="H32" s="132"/>
      <c r="I32" s="132">
        <v>497000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2"/>
      <c r="V32" s="132">
        <v>-245000</v>
      </c>
      <c r="W32" s="132">
        <f t="shared" si="1"/>
        <v>0</v>
      </c>
    </row>
    <row r="33" spans="1:23" ht="12.75">
      <c r="A33" s="131" t="s">
        <v>8</v>
      </c>
      <c r="B33" s="131"/>
      <c r="C33" s="132">
        <f>'CY Cons BS'!K23</f>
        <v>0</v>
      </c>
      <c r="D33" s="132"/>
      <c r="E33" s="132">
        <f>'PY Cons BS '!K23</f>
        <v>0</v>
      </c>
      <c r="F33" s="132"/>
      <c r="G33" s="132">
        <f t="shared" si="0"/>
        <v>0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32"/>
      <c r="V33" s="132"/>
      <c r="W33" s="132">
        <f t="shared" si="1"/>
        <v>0</v>
      </c>
    </row>
    <row r="34" spans="1:23" ht="12.75">
      <c r="A34" s="16" t="s">
        <v>136</v>
      </c>
      <c r="B34" s="16"/>
      <c r="C34" s="1">
        <f>'CY Cons BS'!K24</f>
        <v>0</v>
      </c>
      <c r="E34" s="1">
        <f>'PY Cons BS '!K24</f>
        <v>0</v>
      </c>
      <c r="G34" s="1">
        <f t="shared" si="0"/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1"/>
      <c r="U34" s="9"/>
      <c r="V34" s="9"/>
      <c r="W34" s="9">
        <f t="shared" si="1"/>
        <v>0</v>
      </c>
    </row>
    <row r="35" spans="1:23" ht="12.75">
      <c r="A35" s="16" t="s">
        <v>95</v>
      </c>
      <c r="B35" s="16"/>
      <c r="C35" s="1">
        <f>'CY Cons BS'!K25</f>
        <v>0</v>
      </c>
      <c r="E35" s="1">
        <f>'PY Cons BS '!K25</f>
        <v>0</v>
      </c>
      <c r="G35" s="1">
        <f t="shared" si="0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1"/>
      <c r="U35" s="9"/>
      <c r="V35" s="9"/>
      <c r="W35" s="9">
        <f t="shared" si="1"/>
        <v>0</v>
      </c>
    </row>
    <row r="36" spans="1:23" ht="12.75">
      <c r="A36" s="16" t="s">
        <v>117</v>
      </c>
      <c r="B36" s="16"/>
      <c r="C36" s="1">
        <f>'CY Cons BS'!K26</f>
        <v>0</v>
      </c>
      <c r="E36" s="1">
        <f>'PY Cons BS '!K26</f>
        <v>0</v>
      </c>
      <c r="G36" s="1">
        <f t="shared" si="0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1"/>
      <c r="U36" s="9"/>
      <c r="V36" s="9"/>
      <c r="W36" s="9">
        <f t="shared" si="1"/>
        <v>0</v>
      </c>
    </row>
    <row r="37" spans="1:23" ht="12.75">
      <c r="A37" s="16" t="s">
        <v>146</v>
      </c>
      <c r="B37" s="16"/>
      <c r="C37" s="1">
        <f>'CY Cons BS'!K27</f>
        <v>0</v>
      </c>
      <c r="E37" s="1">
        <f>'PY Cons BS '!K27</f>
        <v>0</v>
      </c>
      <c r="G37" s="1">
        <f t="shared" si="0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1"/>
      <c r="U37" s="9"/>
      <c r="V37" s="9"/>
      <c r="W37" s="9">
        <f t="shared" si="1"/>
        <v>0</v>
      </c>
    </row>
    <row r="38" spans="3:23" ht="12.75">
      <c r="C38" s="5"/>
      <c r="D38" s="5"/>
      <c r="E38" s="5"/>
      <c r="F38" s="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1"/>
      <c r="U38" s="9"/>
      <c r="V38" s="9"/>
      <c r="W38" s="9">
        <f t="shared" si="1"/>
        <v>0</v>
      </c>
    </row>
    <row r="39" spans="3:23" ht="12.75">
      <c r="C39" s="5">
        <f>SUM(C10:C38)</f>
        <v>314459000</v>
      </c>
      <c r="D39" s="5"/>
      <c r="E39" s="5">
        <f>SUM(E10:E38)</f>
        <v>292012000</v>
      </c>
      <c r="F39" s="5"/>
      <c r="G39" s="6">
        <f>SUM(G10:G38)</f>
        <v>22447000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1"/>
      <c r="U39" s="9"/>
      <c r="V39" s="9"/>
      <c r="W39" s="127"/>
    </row>
    <row r="40" spans="9:23" ht="12.75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1"/>
      <c r="U40" s="9"/>
      <c r="V40" s="9"/>
      <c r="W40" s="9">
        <f t="shared" si="1"/>
        <v>0</v>
      </c>
    </row>
    <row r="41" spans="9:23" ht="12.75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1"/>
      <c r="U41" s="9"/>
      <c r="V41" s="9"/>
      <c r="W41" s="9">
        <f t="shared" si="1"/>
        <v>0</v>
      </c>
    </row>
    <row r="42" spans="1:23" ht="12.75">
      <c r="A42" s="16" t="s">
        <v>151</v>
      </c>
      <c r="C42" s="1">
        <f>-'CY Cons BS'!K37</f>
        <v>-51256000</v>
      </c>
      <c r="E42" s="1">
        <f>-'PY Cons BS '!K37</f>
        <v>-43030000</v>
      </c>
      <c r="G42" s="1">
        <f>SUM(C42-E42)</f>
        <v>-8226000</v>
      </c>
      <c r="I42" s="9"/>
      <c r="J42" s="9"/>
      <c r="K42" s="9"/>
      <c r="L42" s="9"/>
      <c r="M42" s="9"/>
      <c r="N42" s="9">
        <v>21353000</v>
      </c>
      <c r="O42" s="9"/>
      <c r="P42" s="9"/>
      <c r="Q42" s="9"/>
      <c r="R42" s="9"/>
      <c r="S42" s="9"/>
      <c r="T42" s="91"/>
      <c r="U42" s="9"/>
      <c r="V42" s="9">
        <v>-13127000</v>
      </c>
      <c r="W42" s="9">
        <f t="shared" si="1"/>
        <v>0</v>
      </c>
    </row>
    <row r="43" spans="1:23" ht="12.75">
      <c r="A43" s="16" t="s">
        <v>152</v>
      </c>
      <c r="C43" s="1">
        <f>-'CY Cons BS'!K38</f>
        <v>-216857000</v>
      </c>
      <c r="E43" s="1">
        <f>-'PY Cons BS '!K38</f>
        <v>-203457000</v>
      </c>
      <c r="G43" s="1">
        <f aca="true" t="shared" si="2" ref="G43:G58">SUM(C43-E43)</f>
        <v>-13400000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1"/>
      <c r="U43" s="9"/>
      <c r="V43" s="9">
        <v>13400000</v>
      </c>
      <c r="W43" s="9">
        <f t="shared" si="1"/>
        <v>0</v>
      </c>
    </row>
    <row r="44" spans="1:23" ht="12.75">
      <c r="A44" s="16" t="s">
        <v>12</v>
      </c>
      <c r="C44" s="1">
        <f>-'CY Cons BS'!K39</f>
        <v>0</v>
      </c>
      <c r="E44" s="1">
        <f>-'PY Cons BS '!K39</f>
        <v>0</v>
      </c>
      <c r="G44" s="1">
        <f t="shared" si="2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1"/>
      <c r="U44" s="9"/>
      <c r="V44" s="9"/>
      <c r="W44" s="9">
        <f t="shared" si="1"/>
        <v>0</v>
      </c>
    </row>
    <row r="45" spans="1:23" ht="12.75">
      <c r="A45" s="16" t="s">
        <v>13</v>
      </c>
      <c r="C45" s="1">
        <f>-'CY Cons BS'!K40</f>
        <v>0</v>
      </c>
      <c r="E45" s="1">
        <f>-'PY Cons BS '!K40</f>
        <v>0</v>
      </c>
      <c r="G45" s="1">
        <f t="shared" si="2"/>
        <v>0</v>
      </c>
      <c r="I45" s="9"/>
      <c r="J45" s="9"/>
      <c r="K45" s="9"/>
      <c r="L45" s="9"/>
      <c r="M45" s="9"/>
      <c r="N45" s="9">
        <v>273000</v>
      </c>
      <c r="O45" s="9"/>
      <c r="P45" s="9"/>
      <c r="Q45" s="9"/>
      <c r="R45" s="9"/>
      <c r="S45" s="9"/>
      <c r="T45" s="91"/>
      <c r="U45" s="9"/>
      <c r="V45" s="9">
        <v>-273000</v>
      </c>
      <c r="W45" s="9">
        <f t="shared" si="1"/>
        <v>0</v>
      </c>
    </row>
    <row r="46" spans="1:23" ht="12.75">
      <c r="A46" s="16" t="s">
        <v>105</v>
      </c>
      <c r="C46" s="1">
        <f>-'CY Cons BS'!K41</f>
        <v>0</v>
      </c>
      <c r="E46" s="1">
        <f>-'PY Cons BS '!K41</f>
        <v>0</v>
      </c>
      <c r="G46" s="1">
        <f t="shared" si="2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1"/>
      <c r="U46" s="9"/>
      <c r="V46" s="9"/>
      <c r="W46" s="9">
        <f t="shared" si="1"/>
        <v>0</v>
      </c>
    </row>
    <row r="47" spans="1:23" ht="12.75">
      <c r="A47" s="16" t="s">
        <v>14</v>
      </c>
      <c r="C47" s="1">
        <f>-'CY Cons BS'!K44</f>
        <v>-2700000</v>
      </c>
      <c r="E47" s="1">
        <f>-'PY Cons BS '!K44</f>
        <v>-2700000</v>
      </c>
      <c r="G47" s="1">
        <f t="shared" si="2"/>
        <v>0</v>
      </c>
      <c r="I47" s="9">
        <f>-G47</f>
        <v>0</v>
      </c>
      <c r="J47" s="9"/>
      <c r="K47" s="9"/>
      <c r="L47" s="9"/>
      <c r="M47" s="9"/>
      <c r="N47" s="9"/>
      <c r="P47" s="9"/>
      <c r="Q47" s="9"/>
      <c r="R47" s="9"/>
      <c r="S47" s="9"/>
      <c r="T47" s="91"/>
      <c r="U47" s="9"/>
      <c r="V47" s="9"/>
      <c r="W47" s="9">
        <f t="shared" si="1"/>
        <v>0</v>
      </c>
    </row>
    <row r="48" spans="1:23" ht="12.75">
      <c r="A48" s="16" t="s">
        <v>153</v>
      </c>
      <c r="C48" s="1">
        <f>-'CY Cons BS'!K45</f>
        <v>-10000000</v>
      </c>
      <c r="E48" s="1">
        <f>-'PY Cons BS '!K45</f>
        <v>-10000000</v>
      </c>
      <c r="G48" s="1">
        <f t="shared" si="2"/>
        <v>0</v>
      </c>
      <c r="I48" s="9"/>
      <c r="J48" s="9"/>
      <c r="K48" s="9"/>
      <c r="L48" s="9"/>
      <c r="M48" s="9"/>
      <c r="N48" s="9"/>
      <c r="P48" s="9"/>
      <c r="Q48" s="9"/>
      <c r="R48" s="9"/>
      <c r="S48" s="9"/>
      <c r="T48" s="91"/>
      <c r="U48" s="9"/>
      <c r="V48" s="9"/>
      <c r="W48" s="9">
        <f t="shared" si="1"/>
        <v>0</v>
      </c>
    </row>
    <row r="49" spans="1:23" ht="12.75">
      <c r="A49" s="16" t="s">
        <v>154</v>
      </c>
      <c r="C49" s="1">
        <f>-'CY Cons BS'!K46</f>
        <v>-6186000</v>
      </c>
      <c r="E49" s="1">
        <f>-'PY Cons BS '!K46</f>
        <v>-6186000</v>
      </c>
      <c r="G49" s="1">
        <f t="shared" si="2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1"/>
      <c r="U49" s="9"/>
      <c r="V49" s="9"/>
      <c r="W49" s="9">
        <f t="shared" si="1"/>
        <v>0</v>
      </c>
    </row>
    <row r="50" spans="1:23" ht="12.75">
      <c r="A50" s="16" t="s">
        <v>155</v>
      </c>
      <c r="C50" s="1">
        <f>-'CY Cons BS'!K47</f>
        <v>-1204000</v>
      </c>
      <c r="E50" s="1">
        <f>-'PY Cons BS '!K47</f>
        <v>-1182000</v>
      </c>
      <c r="G50" s="1">
        <f t="shared" si="2"/>
        <v>-22000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1"/>
      <c r="U50" s="9">
        <v>22000</v>
      </c>
      <c r="V50" s="9"/>
      <c r="W50" s="9">
        <f t="shared" si="1"/>
        <v>0</v>
      </c>
    </row>
    <row r="51" spans="1:23" ht="12.75">
      <c r="A51" s="16" t="s">
        <v>156</v>
      </c>
      <c r="C51" s="1" t="e">
        <f>-'CY Cons BS'!#REF!</f>
        <v>#REF!</v>
      </c>
      <c r="E51" s="1" t="e">
        <f>-'PY Cons BS '!#REF!</f>
        <v>#REF!</v>
      </c>
      <c r="G51" s="1" t="e">
        <f t="shared" si="2"/>
        <v>#REF!</v>
      </c>
      <c r="I51" s="9">
        <v>241000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1"/>
      <c r="U51" s="9">
        <v>-241000</v>
      </c>
      <c r="V51" s="9"/>
      <c r="W51" s="9" t="e">
        <f t="shared" si="1"/>
        <v>#REF!</v>
      </c>
    </row>
    <row r="52" spans="1:23" ht="12.75">
      <c r="A52" s="16" t="s">
        <v>119</v>
      </c>
      <c r="C52" s="1">
        <f>-'CY Cons BS'!K48</f>
        <v>0</v>
      </c>
      <c r="E52" s="1">
        <f>-'PY Cons BS '!K48</f>
        <v>0</v>
      </c>
      <c r="G52" s="1">
        <f t="shared" si="2"/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1"/>
      <c r="U52" s="9"/>
      <c r="V52" s="9"/>
      <c r="W52" s="9">
        <f t="shared" si="1"/>
        <v>0</v>
      </c>
    </row>
    <row r="53" spans="1:23" ht="12.75">
      <c r="A53" s="16" t="s">
        <v>103</v>
      </c>
      <c r="C53" s="1">
        <f>-'CY Cons BS'!K49</f>
        <v>0</v>
      </c>
      <c r="E53" s="1">
        <f>-'PY Cons BS '!K49</f>
        <v>0</v>
      </c>
      <c r="G53" s="1">
        <f t="shared" si="2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1"/>
      <c r="U53" s="9"/>
      <c r="V53" s="9"/>
      <c r="W53" s="9">
        <f t="shared" si="1"/>
        <v>0</v>
      </c>
    </row>
    <row r="54" spans="1:23" ht="12.75">
      <c r="A54" s="16" t="s">
        <v>16</v>
      </c>
      <c r="C54" s="1">
        <f>-'CY Cons BS'!K50</f>
        <v>0</v>
      </c>
      <c r="E54" s="1">
        <f>-'PY Cons BS '!K50</f>
        <v>0</v>
      </c>
      <c r="G54" s="1">
        <f t="shared" si="2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1"/>
      <c r="U54" s="9"/>
      <c r="V54" s="9"/>
      <c r="W54" s="9">
        <f t="shared" si="1"/>
        <v>0</v>
      </c>
    </row>
    <row r="55" spans="1:23" ht="12.75">
      <c r="A55" s="16" t="s">
        <v>121</v>
      </c>
      <c r="C55" s="1">
        <f>-'CY Cons BS'!K54</f>
        <v>-15000</v>
      </c>
      <c r="E55" s="1">
        <f>-'PY Cons BS '!K54</f>
        <v>-15000</v>
      </c>
      <c r="G55" s="1">
        <f t="shared" si="2"/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1"/>
      <c r="U55" s="9"/>
      <c r="V55" s="9"/>
      <c r="W55" s="9">
        <f t="shared" si="1"/>
        <v>0</v>
      </c>
    </row>
    <row r="56" spans="1:23" ht="12.75">
      <c r="A56" s="16" t="s">
        <v>19</v>
      </c>
      <c r="C56" s="1">
        <f>-'CY Cons BS'!K55</f>
        <v>-15663000</v>
      </c>
      <c r="E56" s="1">
        <f>-'PY Cons BS '!K55</f>
        <v>-15621000</v>
      </c>
      <c r="G56" s="1">
        <f t="shared" si="2"/>
        <v>-42000</v>
      </c>
      <c r="I56" s="9"/>
      <c r="J56" s="9"/>
      <c r="K56" s="9"/>
      <c r="L56" s="9"/>
      <c r="M56" s="9"/>
      <c r="N56" s="9">
        <v>33000</v>
      </c>
      <c r="O56" s="9">
        <v>-104000</v>
      </c>
      <c r="P56" s="9"/>
      <c r="Q56" s="9"/>
      <c r="R56" s="9"/>
      <c r="S56" s="9"/>
      <c r="T56" s="91"/>
      <c r="U56" s="9">
        <v>113000</v>
      </c>
      <c r="V56" s="9"/>
      <c r="W56" s="9">
        <f t="shared" si="1"/>
        <v>0</v>
      </c>
    </row>
    <row r="57" spans="1:23" ht="12.75">
      <c r="A57" s="16" t="s">
        <v>20</v>
      </c>
      <c r="C57" s="1">
        <f>-'CY Cons BS'!K56</f>
        <v>-10110000</v>
      </c>
      <c r="E57" s="1">
        <f>-'PY Cons BS '!K56</f>
        <v>-9018000</v>
      </c>
      <c r="G57" s="1">
        <f t="shared" si="2"/>
        <v>-1092000</v>
      </c>
      <c r="I57" s="9">
        <f>'Con Stmt Oper'!H59</f>
        <v>1395000</v>
      </c>
      <c r="J57" s="9"/>
      <c r="K57" s="9"/>
      <c r="L57" s="9"/>
      <c r="M57" s="9"/>
      <c r="N57" s="9"/>
      <c r="O57" s="9">
        <v>-303000</v>
      </c>
      <c r="P57" s="9"/>
      <c r="Q57" s="9"/>
      <c r="R57" s="9"/>
      <c r="S57" s="9"/>
      <c r="T57" s="91"/>
      <c r="U57" s="9"/>
      <c r="V57" s="9"/>
      <c r="W57" s="9">
        <f t="shared" si="1"/>
        <v>0</v>
      </c>
    </row>
    <row r="58" spans="1:23" ht="12.75">
      <c r="A58" s="16" t="s">
        <v>182</v>
      </c>
      <c r="C58" s="1">
        <f>-'CY Cons BS'!K57</f>
        <v>-468000</v>
      </c>
      <c r="E58" s="1">
        <f>-'PY Cons BS '!K57</f>
        <v>-803000</v>
      </c>
      <c r="G58" s="1">
        <f t="shared" si="2"/>
        <v>335000</v>
      </c>
      <c r="I58" s="9"/>
      <c r="J58" s="9"/>
      <c r="K58" s="9"/>
      <c r="L58" s="9"/>
      <c r="M58" s="9"/>
      <c r="N58" s="9">
        <v>6000</v>
      </c>
      <c r="O58" s="9"/>
      <c r="P58" s="9"/>
      <c r="Q58" s="9"/>
      <c r="R58" s="9"/>
      <c r="S58" s="9"/>
      <c r="T58" s="91"/>
      <c r="U58" s="9">
        <v>-341000</v>
      </c>
      <c r="V58" s="9"/>
      <c r="W58" s="9">
        <f t="shared" si="1"/>
        <v>0</v>
      </c>
    </row>
    <row r="59" spans="9:23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1"/>
      <c r="U59" s="9"/>
      <c r="V59" s="9"/>
      <c r="W59" s="9">
        <f t="shared" si="1"/>
        <v>0</v>
      </c>
    </row>
    <row r="60" spans="9:23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1"/>
      <c r="U60" s="9"/>
      <c r="V60" s="9"/>
      <c r="W60" s="9">
        <f t="shared" si="1"/>
        <v>0</v>
      </c>
    </row>
    <row r="61" spans="3:23" ht="12.75">
      <c r="C61" s="5"/>
      <c r="D61" s="5"/>
      <c r="E61" s="5"/>
      <c r="F61" s="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1"/>
      <c r="U61" s="9"/>
      <c r="V61" s="9"/>
      <c r="W61" s="9">
        <f t="shared" si="1"/>
        <v>0</v>
      </c>
    </row>
    <row r="62" spans="3:23" ht="12.75">
      <c r="C62" s="6" t="e">
        <f>SUM(C42:C61)</f>
        <v>#REF!</v>
      </c>
      <c r="D62" s="6"/>
      <c r="E62" s="6" t="e">
        <f>SUM(E42:E61)</f>
        <v>#REF!</v>
      </c>
      <c r="F62" s="6"/>
      <c r="G62" s="6" t="e">
        <f>SUM(G42:G61)</f>
        <v>#REF!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1"/>
      <c r="U62" s="9"/>
      <c r="V62" s="9"/>
      <c r="W62" s="127"/>
    </row>
    <row r="63" spans="9:23" ht="12.75"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92"/>
      <c r="U63" s="88"/>
      <c r="V63" s="88"/>
      <c r="W63" s="9">
        <f t="shared" si="1"/>
        <v>0</v>
      </c>
    </row>
    <row r="64" spans="3:23" ht="13.5" thickBot="1">
      <c r="C64" s="7" t="e">
        <f>SUM(C39+C62)</f>
        <v>#REF!</v>
      </c>
      <c r="D64" s="7"/>
      <c r="E64" s="7" t="e">
        <f>SUM(E39+E62)</f>
        <v>#REF!</v>
      </c>
      <c r="F64" s="7"/>
      <c r="G64" s="7" t="e">
        <f>SUM(G39+G62)</f>
        <v>#REF!</v>
      </c>
      <c r="I64" s="7">
        <f>SUM(I10:I61)</f>
        <v>3650000</v>
      </c>
      <c r="J64" s="7">
        <f aca="true" t="shared" si="3" ref="J64:U64">SUM(J10:J63)</f>
        <v>0</v>
      </c>
      <c r="K64" s="7">
        <f>SUM(K10:K63)</f>
        <v>7762000</v>
      </c>
      <c r="L64" s="7">
        <f t="shared" si="3"/>
        <v>-26967000</v>
      </c>
      <c r="M64" s="7">
        <f t="shared" si="3"/>
        <v>0</v>
      </c>
      <c r="N64" s="7">
        <f t="shared" si="3"/>
        <v>21665000</v>
      </c>
      <c r="O64" s="7">
        <f t="shared" si="3"/>
        <v>-407000</v>
      </c>
      <c r="P64" s="7">
        <f t="shared" si="3"/>
        <v>0</v>
      </c>
      <c r="Q64" s="7">
        <f t="shared" si="3"/>
        <v>0</v>
      </c>
      <c r="R64" s="7">
        <f t="shared" si="3"/>
        <v>0</v>
      </c>
      <c r="S64" s="7">
        <f t="shared" si="3"/>
        <v>0</v>
      </c>
      <c r="T64" s="7">
        <f t="shared" si="3"/>
        <v>0</v>
      </c>
      <c r="U64" s="7">
        <f t="shared" si="3"/>
        <v>0</v>
      </c>
      <c r="V64" s="7">
        <f>SUM(V10:V63)</f>
        <v>0</v>
      </c>
      <c r="W64" s="7" t="e">
        <f>SUM(W10:W61)</f>
        <v>#REF!</v>
      </c>
    </row>
    <row r="65" ht="13.5" thickTop="1"/>
    <row r="67" spans="11:14" ht="12.75">
      <c r="K67" s="1" t="s">
        <v>82</v>
      </c>
      <c r="N67" s="1" t="s">
        <v>83</v>
      </c>
    </row>
    <row r="68" spans="11:14" ht="13.5" thickBot="1">
      <c r="K68" s="7">
        <f>SUM(K64:L64)</f>
        <v>-19205000</v>
      </c>
      <c r="N68" s="7">
        <f>SUM(N64:O64)</f>
        <v>21258000</v>
      </c>
    </row>
    <row r="69" ht="13.5" thickTop="1"/>
    <row r="70" spans="1:2" ht="12.75">
      <c r="A70" s="14"/>
      <c r="B70" s="16"/>
    </row>
    <row r="71" spans="1:2" ht="12.75">
      <c r="A71" s="14"/>
      <c r="B71" s="16"/>
    </row>
    <row r="72" spans="1:2" ht="12.75">
      <c r="A72" s="14"/>
      <c r="B72" s="16"/>
    </row>
    <row r="73" spans="1:2" ht="12.75">
      <c r="A73" s="14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4"/>
      <c r="B83" s="16"/>
    </row>
    <row r="84" spans="1:2" ht="12.75">
      <c r="A84" s="14"/>
      <c r="B84" s="16"/>
    </row>
    <row r="85" spans="1:2" ht="12.75">
      <c r="A85" s="14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4"/>
      <c r="B88" s="16"/>
    </row>
    <row r="89" spans="1:2" ht="12.75">
      <c r="A89" s="14"/>
      <c r="B89" s="16"/>
    </row>
    <row r="90" spans="1:2" ht="12.75">
      <c r="A90" s="14"/>
      <c r="B90" s="16"/>
    </row>
    <row r="91" spans="1:2" ht="12.75">
      <c r="A91" s="14"/>
      <c r="B91" s="16"/>
    </row>
  </sheetData>
  <sheetProtection/>
  <printOptions/>
  <pageMargins left="0.75" right="0.75" top="1" bottom="1" header="0.5" footer="0.5"/>
  <pageSetup fitToHeight="1" fitToWidth="1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8"/>
  <sheetViews>
    <sheetView zoomScale="90" zoomScaleNormal="90" workbookViewId="0" topLeftCell="A1">
      <selection activeCell="H40" sqref="H40"/>
    </sheetView>
  </sheetViews>
  <sheetFormatPr defaultColWidth="9.140625" defaultRowHeight="12.75"/>
  <cols>
    <col min="1" max="2" width="2.7109375" style="14" customWidth="1"/>
    <col min="3" max="3" width="42.57421875" style="14" customWidth="1"/>
    <col min="4" max="4" width="2.7109375" style="14" customWidth="1"/>
    <col min="5" max="5" width="17.140625" style="14" bestFit="1" customWidth="1"/>
    <col min="6" max="6" width="2.7109375" style="14" customWidth="1"/>
    <col min="7" max="7" width="15.7109375" style="14" bestFit="1" customWidth="1"/>
    <col min="8" max="8" width="2.7109375" style="14" customWidth="1"/>
    <col min="9" max="9" width="15.140625" style="14" bestFit="1" customWidth="1"/>
    <col min="10" max="10" width="2.7109375" style="14" customWidth="1"/>
    <col min="11" max="11" width="15.7109375" style="14" bestFit="1" customWidth="1"/>
    <col min="12" max="12" width="9.140625" style="14" customWidth="1"/>
    <col min="13" max="13" width="12.28125" style="14" bestFit="1" customWidth="1"/>
    <col min="14" max="16" width="9.140625" style="14" customWidth="1"/>
  </cols>
  <sheetData>
    <row r="1" spans="1:16" s="52" customFormat="1" ht="15">
      <c r="A1" s="220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4"/>
      <c r="M1" s="14"/>
      <c r="N1" s="14"/>
      <c r="O1" s="14"/>
      <c r="P1" s="1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3"/>
    </row>
    <row r="3" spans="1:11" ht="12.7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3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3"/>
    </row>
    <row r="5" spans="1:11" ht="12.75">
      <c r="A5" s="51" t="s">
        <v>149</v>
      </c>
      <c r="B5" s="51"/>
      <c r="C5" s="51"/>
      <c r="D5" s="51"/>
      <c r="E5" s="51"/>
      <c r="F5" s="51"/>
      <c r="G5" s="51"/>
      <c r="H5" s="51"/>
      <c r="I5" s="51"/>
      <c r="J5" s="51"/>
      <c r="K5" s="53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3"/>
    </row>
    <row r="7" spans="1:11" ht="12.7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3"/>
    </row>
    <row r="8" spans="4:11" ht="12.75">
      <c r="D8" s="54"/>
      <c r="F8" s="54"/>
      <c r="G8" s="54"/>
      <c r="H8" s="54"/>
      <c r="J8" s="54"/>
      <c r="K8" s="46"/>
    </row>
    <row r="9" spans="4:11" ht="12.75">
      <c r="D9" s="54"/>
      <c r="E9" s="55"/>
      <c r="F9" s="54"/>
      <c r="G9" s="55"/>
      <c r="H9" s="54"/>
      <c r="J9" s="54"/>
      <c r="K9" s="46"/>
    </row>
    <row r="10" spans="4:11" ht="12.75">
      <c r="D10" s="54"/>
      <c r="E10" s="55" t="s">
        <v>147</v>
      </c>
      <c r="F10" s="54"/>
      <c r="G10" s="55" t="s">
        <v>148</v>
      </c>
      <c r="H10" s="54"/>
      <c r="I10" s="55" t="s">
        <v>108</v>
      </c>
      <c r="J10" s="54"/>
      <c r="K10" s="56" t="s">
        <v>109</v>
      </c>
    </row>
    <row r="11" spans="4:11" ht="12.75">
      <c r="D11" s="54"/>
      <c r="E11" s="57" t="s">
        <v>110</v>
      </c>
      <c r="F11" s="58"/>
      <c r="G11" s="57" t="s">
        <v>111</v>
      </c>
      <c r="H11" s="58"/>
      <c r="I11" s="57" t="s">
        <v>112</v>
      </c>
      <c r="J11" s="58"/>
      <c r="K11" s="59" t="s">
        <v>113</v>
      </c>
    </row>
    <row r="12" spans="4:11" ht="12.75">
      <c r="D12" s="54"/>
      <c r="E12" s="98"/>
      <c r="F12" s="99"/>
      <c r="G12" s="99"/>
      <c r="H12" s="99"/>
      <c r="I12" s="98"/>
      <c r="J12" s="99"/>
      <c r="K12" s="100"/>
    </row>
    <row r="13" spans="1:13" ht="12.75">
      <c r="A13" s="16" t="s">
        <v>2</v>
      </c>
      <c r="B13" s="16"/>
      <c r="C13" s="16"/>
      <c r="D13" s="18" t="s">
        <v>3</v>
      </c>
      <c r="E13" s="94">
        <v>0</v>
      </c>
      <c r="F13" s="72" t="s">
        <v>3</v>
      </c>
      <c r="G13" s="72">
        <v>2202000</v>
      </c>
      <c r="H13" s="72" t="s">
        <v>3</v>
      </c>
      <c r="I13" s="72">
        <f>-E13</f>
        <v>0</v>
      </c>
      <c r="J13" s="72" t="s">
        <v>3</v>
      </c>
      <c r="K13" s="79">
        <f aca="true" t="shared" si="0" ref="K13:K27">SUM(E13:I13)</f>
        <v>2202000</v>
      </c>
      <c r="L13" s="61"/>
      <c r="M13" s="61"/>
    </row>
    <row r="14" spans="1:13" ht="12.75">
      <c r="A14" s="16" t="s">
        <v>144</v>
      </c>
      <c r="B14" s="16"/>
      <c r="C14" s="16"/>
      <c r="D14" s="18"/>
      <c r="E14" s="94">
        <v>0</v>
      </c>
      <c r="F14" s="72"/>
      <c r="G14" s="72">
        <v>0</v>
      </c>
      <c r="H14" s="72"/>
      <c r="I14" s="72">
        <f>-E14</f>
        <v>0</v>
      </c>
      <c r="J14" s="72"/>
      <c r="K14" s="79">
        <f t="shared" si="0"/>
        <v>0</v>
      </c>
      <c r="L14" s="61"/>
      <c r="M14" s="61"/>
    </row>
    <row r="15" spans="1:13" ht="12.75">
      <c r="A15" s="16" t="s">
        <v>114</v>
      </c>
      <c r="B15" s="16"/>
      <c r="C15" s="16"/>
      <c r="D15" s="18"/>
      <c r="E15" s="94">
        <v>0</v>
      </c>
      <c r="F15" s="72"/>
      <c r="G15" s="72">
        <v>30349000</v>
      </c>
      <c r="H15" s="72"/>
      <c r="I15" s="72">
        <f>-E15</f>
        <v>0</v>
      </c>
      <c r="J15" s="72"/>
      <c r="K15" s="79">
        <f t="shared" si="0"/>
        <v>30349000</v>
      </c>
      <c r="L15" s="61"/>
      <c r="M15" s="61"/>
    </row>
    <row r="16" spans="1:13" ht="12.75">
      <c r="A16" s="14" t="s">
        <v>150</v>
      </c>
      <c r="B16" s="16"/>
      <c r="C16" s="16"/>
      <c r="D16" s="18"/>
      <c r="E16" s="94">
        <v>0</v>
      </c>
      <c r="F16" s="72"/>
      <c r="G16" s="72">
        <v>34788000</v>
      </c>
      <c r="H16" s="72"/>
      <c r="I16" s="94">
        <v>0</v>
      </c>
      <c r="J16" s="72"/>
      <c r="K16" s="79">
        <f t="shared" si="0"/>
        <v>34788000</v>
      </c>
      <c r="L16" s="61"/>
      <c r="M16" s="61"/>
    </row>
    <row r="17" spans="1:13" ht="12.75">
      <c r="A17" s="16" t="s">
        <v>473</v>
      </c>
      <c r="B17" s="16"/>
      <c r="C17" s="16"/>
      <c r="D17" s="18"/>
      <c r="E17" s="94">
        <v>0</v>
      </c>
      <c r="F17" s="72"/>
      <c r="G17" s="72">
        <v>1504000</v>
      </c>
      <c r="H17" s="72"/>
      <c r="I17" s="94">
        <v>0</v>
      </c>
      <c r="J17" s="72"/>
      <c r="K17" s="79">
        <f t="shared" si="0"/>
        <v>1504000</v>
      </c>
      <c r="L17" s="61"/>
      <c r="M17" s="61"/>
    </row>
    <row r="18" spans="1:13" ht="12.75">
      <c r="A18" s="16" t="s">
        <v>115</v>
      </c>
      <c r="B18" s="16"/>
      <c r="C18" s="16"/>
      <c r="D18" s="18"/>
      <c r="E18" s="94">
        <v>0</v>
      </c>
      <c r="F18" s="72"/>
      <c r="G18" s="72">
        <v>225717000</v>
      </c>
      <c r="H18" s="72"/>
      <c r="I18" s="94">
        <v>0</v>
      </c>
      <c r="J18" s="72"/>
      <c r="K18" s="79">
        <f t="shared" si="0"/>
        <v>225717000</v>
      </c>
      <c r="L18" s="61"/>
      <c r="M18" s="61"/>
    </row>
    <row r="19" spans="1:14" ht="12.75">
      <c r="A19" s="16" t="s">
        <v>116</v>
      </c>
      <c r="B19" s="16"/>
      <c r="C19" s="16"/>
      <c r="D19" s="18"/>
      <c r="E19" s="94">
        <v>0</v>
      </c>
      <c r="F19" s="72"/>
      <c r="G19" s="72">
        <v>6734000</v>
      </c>
      <c r="H19" s="72"/>
      <c r="I19" s="94">
        <v>0</v>
      </c>
      <c r="J19" s="72"/>
      <c r="K19" s="79">
        <f t="shared" si="0"/>
        <v>6734000</v>
      </c>
      <c r="L19" s="61"/>
      <c r="M19" s="61"/>
      <c r="N19" s="61"/>
    </row>
    <row r="20" spans="1:14" ht="12.75">
      <c r="A20" s="16" t="s">
        <v>139</v>
      </c>
      <c r="B20" s="16"/>
      <c r="C20" s="16"/>
      <c r="D20" s="18"/>
      <c r="E20" s="94">
        <v>0</v>
      </c>
      <c r="F20" s="72"/>
      <c r="G20" s="72">
        <v>7788000</v>
      </c>
      <c r="H20" s="72"/>
      <c r="I20" s="94">
        <v>0</v>
      </c>
      <c r="J20" s="72"/>
      <c r="K20" s="79">
        <f t="shared" si="0"/>
        <v>7788000</v>
      </c>
      <c r="L20" s="61"/>
      <c r="M20" s="61"/>
      <c r="N20" s="61"/>
    </row>
    <row r="21" spans="1:13" ht="12.75">
      <c r="A21" s="16" t="s">
        <v>6</v>
      </c>
      <c r="B21" s="16"/>
      <c r="C21" s="16"/>
      <c r="D21" s="18"/>
      <c r="E21" s="94">
        <v>0</v>
      </c>
      <c r="F21" s="72"/>
      <c r="G21" s="76">
        <v>2048000</v>
      </c>
      <c r="H21" s="72"/>
      <c r="I21" s="94">
        <v>0</v>
      </c>
      <c r="J21" s="72"/>
      <c r="K21" s="79">
        <f t="shared" si="0"/>
        <v>2048000</v>
      </c>
      <c r="L21" s="61"/>
      <c r="M21" s="61"/>
    </row>
    <row r="22" spans="1:13" ht="12.75">
      <c r="A22" s="16" t="s">
        <v>7</v>
      </c>
      <c r="B22" s="16"/>
      <c r="C22" s="16"/>
      <c r="D22" s="18"/>
      <c r="E22" s="94">
        <v>0</v>
      </c>
      <c r="F22" s="72"/>
      <c r="G22" s="101">
        <v>3329000</v>
      </c>
      <c r="H22" s="72"/>
      <c r="I22" s="94">
        <v>0</v>
      </c>
      <c r="J22" s="72"/>
      <c r="K22" s="79">
        <f t="shared" si="0"/>
        <v>3329000</v>
      </c>
      <c r="L22" s="61"/>
      <c r="M22" s="61"/>
    </row>
    <row r="23" spans="1:13" ht="12.75">
      <c r="A23" s="16" t="s">
        <v>8</v>
      </c>
      <c r="B23" s="16"/>
      <c r="C23" s="16"/>
      <c r="D23" s="18"/>
      <c r="E23" s="94">
        <v>0</v>
      </c>
      <c r="F23" s="72"/>
      <c r="G23" s="76">
        <v>0</v>
      </c>
      <c r="H23" s="72"/>
      <c r="I23" s="94">
        <v>0</v>
      </c>
      <c r="J23" s="72"/>
      <c r="K23" s="79">
        <f t="shared" si="0"/>
        <v>0</v>
      </c>
      <c r="L23" s="61"/>
      <c r="M23" s="61"/>
    </row>
    <row r="24" spans="1:13" ht="12.75">
      <c r="A24" s="16" t="s">
        <v>136</v>
      </c>
      <c r="B24" s="16"/>
      <c r="C24" s="16"/>
      <c r="D24" s="18"/>
      <c r="E24" s="94">
        <v>0</v>
      </c>
      <c r="F24" s="72"/>
      <c r="G24" s="76">
        <v>0</v>
      </c>
      <c r="H24" s="72"/>
      <c r="I24" s="94">
        <v>0</v>
      </c>
      <c r="J24" s="72"/>
      <c r="K24" s="79">
        <f t="shared" si="0"/>
        <v>0</v>
      </c>
      <c r="L24" s="61"/>
      <c r="M24" s="61"/>
    </row>
    <row r="25" spans="1:13" ht="12.75">
      <c r="A25" s="16" t="s">
        <v>95</v>
      </c>
      <c r="B25" s="16"/>
      <c r="C25" s="16"/>
      <c r="D25" s="18"/>
      <c r="E25" s="94">
        <v>0</v>
      </c>
      <c r="F25" s="76"/>
      <c r="G25" s="76">
        <v>0</v>
      </c>
      <c r="H25" s="76"/>
      <c r="I25" s="94">
        <v>0</v>
      </c>
      <c r="J25" s="76"/>
      <c r="K25" s="79">
        <f t="shared" si="0"/>
        <v>0</v>
      </c>
      <c r="L25" s="61"/>
      <c r="M25" s="61"/>
    </row>
    <row r="26" spans="1:13" ht="12.75">
      <c r="A26" s="16" t="s">
        <v>117</v>
      </c>
      <c r="B26" s="16"/>
      <c r="C26" s="16"/>
      <c r="D26" s="18"/>
      <c r="E26" s="76">
        <v>0</v>
      </c>
      <c r="F26" s="76"/>
      <c r="G26" s="76">
        <v>0</v>
      </c>
      <c r="H26" s="76"/>
      <c r="I26" s="94">
        <v>0</v>
      </c>
      <c r="J26" s="76"/>
      <c r="K26" s="79">
        <f t="shared" si="0"/>
        <v>0</v>
      </c>
      <c r="L26" s="61"/>
      <c r="M26" s="61"/>
    </row>
    <row r="27" spans="1:13" ht="12.75">
      <c r="A27" s="16" t="s">
        <v>146</v>
      </c>
      <c r="B27" s="16"/>
      <c r="C27" s="16"/>
      <c r="D27" s="18"/>
      <c r="E27" s="77">
        <v>0</v>
      </c>
      <c r="F27" s="72"/>
      <c r="G27" s="77">
        <v>0</v>
      </c>
      <c r="H27" s="72"/>
      <c r="I27" s="77">
        <f>-E27</f>
        <v>0</v>
      </c>
      <c r="J27" s="72"/>
      <c r="K27" s="79">
        <f t="shared" si="0"/>
        <v>0</v>
      </c>
      <c r="L27" s="61"/>
      <c r="M27" s="61"/>
    </row>
    <row r="28" spans="1:13" ht="12.75">
      <c r="A28" s="16"/>
      <c r="B28" s="16"/>
      <c r="C28" s="16"/>
      <c r="D28" s="18"/>
      <c r="E28" s="79"/>
      <c r="F28" s="72"/>
      <c r="G28" s="79"/>
      <c r="H28" s="72"/>
      <c r="I28" s="79"/>
      <c r="J28" s="72"/>
      <c r="K28" s="102"/>
      <c r="L28" s="61"/>
      <c r="M28" s="61"/>
    </row>
    <row r="29" spans="1:13" ht="13.5" thickBot="1">
      <c r="A29" s="14" t="s">
        <v>9</v>
      </c>
      <c r="B29" s="16"/>
      <c r="C29" s="16"/>
      <c r="D29" s="18" t="s">
        <v>3</v>
      </c>
      <c r="E29" s="103">
        <f>SUM(E13:E27)</f>
        <v>0</v>
      </c>
      <c r="F29" s="72" t="s">
        <v>3</v>
      </c>
      <c r="G29" s="103">
        <f>SUM(G13:G27)</f>
        <v>314459000</v>
      </c>
      <c r="H29" s="72" t="s">
        <v>3</v>
      </c>
      <c r="I29" s="103">
        <f>SUM(I13:I27)</f>
        <v>0</v>
      </c>
      <c r="J29" s="72" t="s">
        <v>3</v>
      </c>
      <c r="K29" s="103">
        <f>SUM(K13:K27)</f>
        <v>314459000</v>
      </c>
      <c r="L29" s="61"/>
      <c r="M29" s="61"/>
    </row>
    <row r="30" spans="2:13" ht="13.5" thickTop="1">
      <c r="B30" s="16"/>
      <c r="C30" s="16"/>
      <c r="D30" s="19"/>
      <c r="E30" s="104"/>
      <c r="F30" s="105"/>
      <c r="G30" s="105"/>
      <c r="H30" s="105"/>
      <c r="I30" s="104"/>
      <c r="J30" s="105"/>
      <c r="K30" s="104"/>
      <c r="L30" s="61"/>
      <c r="M30" s="61"/>
    </row>
    <row r="31" spans="2:13" ht="12.75">
      <c r="B31" s="16"/>
      <c r="C31" s="16"/>
      <c r="D31" s="19"/>
      <c r="E31" s="104"/>
      <c r="F31" s="105"/>
      <c r="G31" s="105"/>
      <c r="H31" s="105"/>
      <c r="I31" s="104"/>
      <c r="J31" s="105"/>
      <c r="K31" s="104"/>
      <c r="L31" s="61"/>
      <c r="M31" s="61"/>
    </row>
    <row r="32" spans="2:13" ht="12.75">
      <c r="B32" s="16"/>
      <c r="C32" s="16"/>
      <c r="D32" s="19"/>
      <c r="E32" s="104"/>
      <c r="F32" s="105"/>
      <c r="G32" s="105"/>
      <c r="H32" s="105"/>
      <c r="I32" s="104"/>
      <c r="J32" s="105"/>
      <c r="K32" s="104"/>
      <c r="L32" s="61"/>
      <c r="M32" s="61"/>
    </row>
    <row r="33" spans="2:13" ht="12.75">
      <c r="B33" s="16"/>
      <c r="C33" s="16"/>
      <c r="D33" s="19"/>
      <c r="E33" s="104"/>
      <c r="F33" s="105"/>
      <c r="G33" s="105"/>
      <c r="H33" s="105"/>
      <c r="I33" s="104"/>
      <c r="J33" s="105"/>
      <c r="K33" s="104"/>
      <c r="L33" s="61"/>
      <c r="M33" s="61"/>
    </row>
    <row r="34" spans="1:13" ht="12.75">
      <c r="A34" s="51" t="s">
        <v>118</v>
      </c>
      <c r="B34" s="12"/>
      <c r="C34" s="12"/>
      <c r="D34" s="12"/>
      <c r="E34" s="106"/>
      <c r="F34" s="107"/>
      <c r="G34" s="107"/>
      <c r="H34" s="107"/>
      <c r="I34" s="106"/>
      <c r="J34" s="107"/>
      <c r="K34" s="106"/>
      <c r="L34" s="61"/>
      <c r="M34" s="61"/>
    </row>
    <row r="35" spans="2:13" ht="12.75">
      <c r="B35" s="16"/>
      <c r="C35" s="16"/>
      <c r="D35" s="19"/>
      <c r="E35" s="104"/>
      <c r="F35" s="105"/>
      <c r="G35" s="105"/>
      <c r="H35" s="105"/>
      <c r="I35" s="104"/>
      <c r="J35" s="105"/>
      <c r="K35" s="104"/>
      <c r="L35" s="61"/>
      <c r="M35" s="61"/>
    </row>
    <row r="36" spans="1:13" ht="12.75">
      <c r="A36" s="16" t="s">
        <v>84</v>
      </c>
      <c r="B36" s="16"/>
      <c r="C36" s="16"/>
      <c r="D36" s="19"/>
      <c r="E36" s="93"/>
      <c r="F36" s="105"/>
      <c r="G36" s="105"/>
      <c r="H36" s="105"/>
      <c r="I36" s="93"/>
      <c r="J36" s="105"/>
      <c r="K36" s="93"/>
      <c r="L36" s="61"/>
      <c r="M36" s="61"/>
    </row>
    <row r="37" spans="2:13" ht="12.75">
      <c r="B37" s="16" t="s">
        <v>151</v>
      </c>
      <c r="C37" s="16"/>
      <c r="D37" s="18" t="s">
        <v>3</v>
      </c>
      <c r="E37" s="94">
        <v>0</v>
      </c>
      <c r="F37" s="72" t="s">
        <v>3</v>
      </c>
      <c r="G37" s="72">
        <v>51256000</v>
      </c>
      <c r="H37" s="72" t="s">
        <v>3</v>
      </c>
      <c r="I37" s="79">
        <f>I13</f>
        <v>0</v>
      </c>
      <c r="J37" s="72" t="s">
        <v>3</v>
      </c>
      <c r="K37" s="79">
        <f>SUM(E37:I37)</f>
        <v>51256000</v>
      </c>
      <c r="L37" s="30"/>
      <c r="M37" s="61"/>
    </row>
    <row r="38" spans="2:13" ht="12.75">
      <c r="B38" s="16" t="s">
        <v>152</v>
      </c>
      <c r="C38" s="16"/>
      <c r="D38" s="18"/>
      <c r="E38" s="94">
        <v>0</v>
      </c>
      <c r="F38" s="72"/>
      <c r="G38" s="72">
        <v>216857000</v>
      </c>
      <c r="H38" s="72"/>
      <c r="I38" s="94">
        <f>I15</f>
        <v>0</v>
      </c>
      <c r="J38" s="72"/>
      <c r="K38" s="79">
        <f>SUM(E38:I38)</f>
        <v>216857000</v>
      </c>
      <c r="L38" s="30"/>
      <c r="M38" s="61"/>
    </row>
    <row r="39" spans="2:13" ht="12.75">
      <c r="B39" s="16" t="s">
        <v>12</v>
      </c>
      <c r="C39" s="16"/>
      <c r="D39" s="18"/>
      <c r="E39" s="94">
        <v>0</v>
      </c>
      <c r="F39" s="72"/>
      <c r="G39" s="72">
        <v>0</v>
      </c>
      <c r="H39" s="72"/>
      <c r="I39" s="94">
        <v>0</v>
      </c>
      <c r="J39" s="72"/>
      <c r="K39" s="79">
        <f>SUM(E39:I39)</f>
        <v>0</v>
      </c>
      <c r="L39" s="30"/>
      <c r="M39" s="61"/>
    </row>
    <row r="40" spans="2:13" ht="12.75">
      <c r="B40" s="16" t="s">
        <v>13</v>
      </c>
      <c r="C40" s="16"/>
      <c r="D40" s="18"/>
      <c r="E40" s="94">
        <v>0</v>
      </c>
      <c r="F40" s="72"/>
      <c r="G40" s="72">
        <v>0</v>
      </c>
      <c r="H40" s="72"/>
      <c r="I40" s="94">
        <v>0</v>
      </c>
      <c r="J40" s="72"/>
      <c r="K40" s="79">
        <f>SUM(E40:I40)</f>
        <v>0</v>
      </c>
      <c r="L40" s="30"/>
      <c r="M40" s="61"/>
    </row>
    <row r="41" spans="2:13" ht="12.75">
      <c r="B41" s="16" t="s">
        <v>105</v>
      </c>
      <c r="C41" s="16"/>
      <c r="D41" s="18"/>
      <c r="E41" s="95">
        <v>0</v>
      </c>
      <c r="F41" s="72"/>
      <c r="G41" s="78">
        <v>0</v>
      </c>
      <c r="H41" s="72"/>
      <c r="I41" s="95">
        <f>-G41</f>
        <v>0</v>
      </c>
      <c r="J41" s="72"/>
      <c r="K41" s="81">
        <f>SUM(E41:I41)</f>
        <v>0</v>
      </c>
      <c r="L41" s="30"/>
      <c r="M41" s="61"/>
    </row>
    <row r="42" spans="2:13" ht="12.75">
      <c r="B42" s="16" t="s">
        <v>14</v>
      </c>
      <c r="C42" s="16"/>
      <c r="D42" s="18"/>
      <c r="E42" s="76">
        <f>SUM(E37:E41)</f>
        <v>0</v>
      </c>
      <c r="F42" s="72"/>
      <c r="G42" s="76">
        <f>SUM(G37:G41)</f>
        <v>268113000</v>
      </c>
      <c r="H42" s="72"/>
      <c r="I42" s="79">
        <f>SUM(I37:I41)</f>
        <v>0</v>
      </c>
      <c r="J42" s="72"/>
      <c r="K42" s="79">
        <f>SUM(K37:K41)</f>
        <v>268113000</v>
      </c>
      <c r="L42" s="30"/>
      <c r="M42" s="61"/>
    </row>
    <row r="43" spans="1:13" ht="12.75">
      <c r="A43" s="16"/>
      <c r="B43" s="16"/>
      <c r="C43" s="16"/>
      <c r="D43" s="18"/>
      <c r="E43" s="79"/>
      <c r="F43" s="72"/>
      <c r="G43" s="72"/>
      <c r="H43" s="72"/>
      <c r="I43" s="79"/>
      <c r="J43" s="72"/>
      <c r="K43" s="79"/>
      <c r="L43" s="30"/>
      <c r="M43" s="61"/>
    </row>
    <row r="44" spans="1:13" ht="12.75">
      <c r="A44" s="16" t="s">
        <v>476</v>
      </c>
      <c r="B44" s="16"/>
      <c r="C44" s="16"/>
      <c r="D44" s="18"/>
      <c r="E44" s="79">
        <v>0</v>
      </c>
      <c r="F44" s="72"/>
      <c r="G44" s="72">
        <v>2700000</v>
      </c>
      <c r="H44" s="72"/>
      <c r="I44" s="79">
        <v>0</v>
      </c>
      <c r="J44" s="72"/>
      <c r="K44" s="79">
        <f>SUM(E44:I44)</f>
        <v>2700000</v>
      </c>
      <c r="L44" s="30"/>
      <c r="M44" s="61"/>
    </row>
    <row r="45" spans="1:13" ht="12.75">
      <c r="A45" s="16" t="s">
        <v>154</v>
      </c>
      <c r="B45" s="16"/>
      <c r="C45" s="16"/>
      <c r="D45" s="18"/>
      <c r="E45" s="79">
        <v>0</v>
      </c>
      <c r="F45" s="72"/>
      <c r="G45" s="72">
        <v>10000000</v>
      </c>
      <c r="H45" s="72"/>
      <c r="I45" s="79">
        <v>0</v>
      </c>
      <c r="J45" s="72"/>
      <c r="K45" s="79">
        <f aca="true" t="shared" si="1" ref="K45:K50">SUM(E45:I45)</f>
        <v>10000000</v>
      </c>
      <c r="L45" s="30"/>
      <c r="M45" s="61"/>
    </row>
    <row r="46" spans="1:13" ht="12.75">
      <c r="A46" s="16" t="s">
        <v>478</v>
      </c>
      <c r="B46" s="16"/>
      <c r="C46" s="16"/>
      <c r="D46" s="18"/>
      <c r="E46" s="79">
        <v>0</v>
      </c>
      <c r="F46" s="72"/>
      <c r="G46" s="72">
        <v>6186000</v>
      </c>
      <c r="H46" s="72"/>
      <c r="I46" s="79">
        <v>0</v>
      </c>
      <c r="J46" s="72"/>
      <c r="K46" s="79">
        <f t="shared" si="1"/>
        <v>6186000</v>
      </c>
      <c r="L46" s="30"/>
      <c r="M46" s="61"/>
    </row>
    <row r="47" spans="1:13" ht="12.75">
      <c r="A47" s="16" t="s">
        <v>156</v>
      </c>
      <c r="B47" s="16"/>
      <c r="C47" s="16"/>
      <c r="D47" s="18"/>
      <c r="E47" s="79">
        <v>0</v>
      </c>
      <c r="F47" s="72"/>
      <c r="G47" s="72">
        <v>1204000</v>
      </c>
      <c r="H47" s="72"/>
      <c r="I47" s="79">
        <v>0</v>
      </c>
      <c r="J47" s="72"/>
      <c r="K47" s="79">
        <f t="shared" si="1"/>
        <v>1204000</v>
      </c>
      <c r="L47" s="30"/>
      <c r="M47" s="61"/>
    </row>
    <row r="48" spans="1:14" ht="12.75">
      <c r="A48" s="16" t="s">
        <v>119</v>
      </c>
      <c r="B48" s="16"/>
      <c r="C48" s="16"/>
      <c r="D48" s="18"/>
      <c r="E48" s="72">
        <v>0</v>
      </c>
      <c r="F48" s="72"/>
      <c r="G48" s="72">
        <v>0</v>
      </c>
      <c r="H48" s="72"/>
      <c r="I48" s="94">
        <v>0</v>
      </c>
      <c r="J48" s="72"/>
      <c r="K48" s="79">
        <f t="shared" si="1"/>
        <v>0</v>
      </c>
      <c r="L48" s="30"/>
      <c r="M48" s="61"/>
      <c r="N48" s="61"/>
    </row>
    <row r="49" spans="1:14" ht="12.75">
      <c r="A49" s="16" t="s">
        <v>103</v>
      </c>
      <c r="B49" s="16"/>
      <c r="C49" s="16"/>
      <c r="D49" s="18"/>
      <c r="E49" s="94">
        <v>0</v>
      </c>
      <c r="F49" s="72"/>
      <c r="G49" s="94">
        <v>0</v>
      </c>
      <c r="H49" s="72"/>
      <c r="I49" s="94">
        <v>0</v>
      </c>
      <c r="J49" s="72"/>
      <c r="K49" s="79">
        <f t="shared" si="1"/>
        <v>0</v>
      </c>
      <c r="L49" s="30"/>
      <c r="M49" s="61"/>
      <c r="N49" s="61"/>
    </row>
    <row r="50" spans="1:13" ht="12.75">
      <c r="A50" s="16" t="s">
        <v>16</v>
      </c>
      <c r="B50" s="16"/>
      <c r="C50" s="16"/>
      <c r="D50" s="18"/>
      <c r="E50" s="78">
        <v>0</v>
      </c>
      <c r="F50" s="108"/>
      <c r="G50" s="78">
        <v>0</v>
      </c>
      <c r="H50" s="108"/>
      <c r="I50" s="95">
        <v>0</v>
      </c>
      <c r="J50" s="108"/>
      <c r="K50" s="79">
        <f t="shared" si="1"/>
        <v>0</v>
      </c>
      <c r="L50" s="30"/>
      <c r="M50" s="61"/>
    </row>
    <row r="51" spans="2:13" ht="12.75">
      <c r="B51" s="16" t="s">
        <v>17</v>
      </c>
      <c r="C51" s="16"/>
      <c r="D51" s="18"/>
      <c r="E51" s="78">
        <f>SUM(E42:E50)</f>
        <v>0</v>
      </c>
      <c r="F51" s="72"/>
      <c r="G51" s="78">
        <f>SUM(G42:G50)</f>
        <v>288203000</v>
      </c>
      <c r="H51" s="72"/>
      <c r="I51" s="80">
        <f>SUM(I42:I50)</f>
        <v>0</v>
      </c>
      <c r="J51" s="72"/>
      <c r="K51" s="120">
        <f>SUM(K42:K50)</f>
        <v>288203000</v>
      </c>
      <c r="L51" s="30"/>
      <c r="M51" s="61"/>
    </row>
    <row r="52" spans="2:13" ht="12.75">
      <c r="B52" s="16"/>
      <c r="C52" s="16"/>
      <c r="D52" s="18"/>
      <c r="E52" s="76"/>
      <c r="F52" s="72"/>
      <c r="G52" s="76"/>
      <c r="H52" s="72"/>
      <c r="I52" s="82"/>
      <c r="J52" s="72"/>
      <c r="K52" s="82"/>
      <c r="L52" s="30"/>
      <c r="M52" s="61"/>
    </row>
    <row r="53" spans="1:13" ht="12.75">
      <c r="A53" s="16" t="s">
        <v>120</v>
      </c>
      <c r="B53" s="16"/>
      <c r="C53" s="16"/>
      <c r="D53" s="18"/>
      <c r="E53" s="79"/>
      <c r="F53" s="72"/>
      <c r="G53" s="72"/>
      <c r="H53" s="72"/>
      <c r="I53" s="79"/>
      <c r="J53" s="72"/>
      <c r="K53" s="79"/>
      <c r="L53" s="30"/>
      <c r="M53" s="61"/>
    </row>
    <row r="54" spans="2:13" ht="12.75">
      <c r="B54" s="16" t="s">
        <v>121</v>
      </c>
      <c r="C54" s="16"/>
      <c r="D54" s="18"/>
      <c r="E54" s="79">
        <v>0</v>
      </c>
      <c r="F54" s="72"/>
      <c r="G54" s="72">
        <v>15000</v>
      </c>
      <c r="H54" s="72"/>
      <c r="I54" s="72">
        <f>-E54</f>
        <v>0</v>
      </c>
      <c r="J54" s="72"/>
      <c r="K54" s="79">
        <f>SUM(E54:I54)</f>
        <v>15000</v>
      </c>
      <c r="L54" s="30"/>
      <c r="M54" s="61"/>
    </row>
    <row r="55" spans="2:13" ht="12.75">
      <c r="B55" s="16" t="s">
        <v>19</v>
      </c>
      <c r="C55" s="16"/>
      <c r="D55" s="18"/>
      <c r="E55" s="79">
        <v>0</v>
      </c>
      <c r="F55" s="72"/>
      <c r="G55" s="72">
        <v>15663000</v>
      </c>
      <c r="H55" s="72"/>
      <c r="I55" s="72">
        <f>-E55</f>
        <v>0</v>
      </c>
      <c r="J55" s="72"/>
      <c r="K55" s="79">
        <f>SUM(E55:I55)</f>
        <v>15663000</v>
      </c>
      <c r="L55" s="30"/>
      <c r="M55" s="61"/>
    </row>
    <row r="56" spans="2:13" ht="12.75">
      <c r="B56" s="16" t="s">
        <v>20</v>
      </c>
      <c r="C56" s="16"/>
      <c r="D56" s="18"/>
      <c r="E56" s="79">
        <v>0</v>
      </c>
      <c r="F56" s="72"/>
      <c r="G56" s="72">
        <v>10110000</v>
      </c>
      <c r="H56" s="72"/>
      <c r="I56" s="72">
        <f>-E56</f>
        <v>0</v>
      </c>
      <c r="J56" s="72"/>
      <c r="K56" s="79">
        <f>SUM(E56:I56)</f>
        <v>10110000</v>
      </c>
      <c r="L56" s="30"/>
      <c r="M56" s="61"/>
    </row>
    <row r="57" spans="2:13" ht="12.75">
      <c r="B57" s="16" t="s">
        <v>182</v>
      </c>
      <c r="C57" s="16"/>
      <c r="D57" s="18"/>
      <c r="E57" s="80">
        <v>0</v>
      </c>
      <c r="F57" s="72"/>
      <c r="G57" s="80">
        <v>468000</v>
      </c>
      <c r="H57" s="72"/>
      <c r="I57" s="72">
        <f>-E57</f>
        <v>0</v>
      </c>
      <c r="J57" s="72"/>
      <c r="K57" s="81">
        <f>SUM(E57:I57)</f>
        <v>468000</v>
      </c>
      <c r="L57" s="30"/>
      <c r="M57" s="61"/>
    </row>
    <row r="58" spans="3:13" ht="12.75">
      <c r="C58" s="16" t="s">
        <v>21</v>
      </c>
      <c r="D58" s="18"/>
      <c r="E58" s="80">
        <f>SUM(E54:E57)</f>
        <v>0</v>
      </c>
      <c r="F58" s="72"/>
      <c r="G58" s="80">
        <f>SUM(G54:G57)</f>
        <v>26256000</v>
      </c>
      <c r="H58" s="72"/>
      <c r="I58" s="109">
        <f>SUM(I54:I57)</f>
        <v>0</v>
      </c>
      <c r="J58" s="72"/>
      <c r="K58" s="80">
        <f>SUM(K54:K57)</f>
        <v>26256000</v>
      </c>
      <c r="L58" s="30"/>
      <c r="M58" s="61"/>
    </row>
    <row r="59" spans="1:13" ht="12.75">
      <c r="A59" s="16"/>
      <c r="B59" s="16"/>
      <c r="C59" s="16"/>
      <c r="D59" s="18"/>
      <c r="E59" s="79"/>
      <c r="F59" s="72"/>
      <c r="G59" s="79"/>
      <c r="H59" s="72"/>
      <c r="I59" s="79"/>
      <c r="J59" s="72"/>
      <c r="K59" s="79"/>
      <c r="L59" s="30"/>
      <c r="M59" s="61"/>
    </row>
    <row r="60" spans="1:13" ht="13.5" thickBot="1">
      <c r="A60" s="16" t="s">
        <v>22</v>
      </c>
      <c r="B60" s="16"/>
      <c r="C60" s="16"/>
      <c r="D60" s="18" t="s">
        <v>3</v>
      </c>
      <c r="E60" s="96">
        <f>E58+E51</f>
        <v>0</v>
      </c>
      <c r="F60" s="72" t="s">
        <v>3</v>
      </c>
      <c r="G60" s="96">
        <f>G58+G51</f>
        <v>314459000</v>
      </c>
      <c r="H60" s="72" t="s">
        <v>3</v>
      </c>
      <c r="I60" s="96">
        <f>I58+I51</f>
        <v>0</v>
      </c>
      <c r="J60" s="72" t="s">
        <v>3</v>
      </c>
      <c r="K60" s="96">
        <f>K58+K51</f>
        <v>314459000</v>
      </c>
      <c r="L60" s="30"/>
      <c r="M60" s="61"/>
    </row>
    <row r="61" spans="1:13" ht="13.5" thickTop="1">
      <c r="A61" s="16"/>
      <c r="B61" s="16"/>
      <c r="C61" s="16"/>
      <c r="D61" s="19"/>
      <c r="E61" s="60"/>
      <c r="F61" s="62"/>
      <c r="G61" s="105"/>
      <c r="H61" s="62"/>
      <c r="I61" s="60"/>
      <c r="J61" s="62"/>
      <c r="K61" s="60"/>
      <c r="L61" s="61"/>
      <c r="M61" s="61"/>
    </row>
    <row r="62" spans="1:13" ht="12.75">
      <c r="A62" s="16"/>
      <c r="B62" s="16"/>
      <c r="C62" s="16"/>
      <c r="D62" s="19"/>
      <c r="E62" s="60"/>
      <c r="F62" s="62"/>
      <c r="G62" s="62"/>
      <c r="H62" s="62"/>
      <c r="I62" s="60"/>
      <c r="J62" s="62"/>
      <c r="K62" s="60"/>
      <c r="L62" s="61"/>
      <c r="M62" s="61"/>
    </row>
    <row r="63" spans="5:13" ht="12.75">
      <c r="E63" s="61"/>
      <c r="F63" s="61"/>
      <c r="G63" s="61"/>
      <c r="H63" s="61"/>
      <c r="I63" s="61"/>
      <c r="J63" s="61"/>
      <c r="K63" s="61"/>
      <c r="L63" s="61"/>
      <c r="M63" s="61"/>
    </row>
    <row r="64" spans="5:13" ht="12.75">
      <c r="E64" s="61"/>
      <c r="F64" s="61"/>
      <c r="G64" s="61"/>
      <c r="H64" s="61"/>
      <c r="I64" s="61"/>
      <c r="J64" s="61"/>
      <c r="K64" s="61"/>
      <c r="L64" s="61"/>
      <c r="M64" s="61"/>
    </row>
    <row r="65" spans="5:13" ht="12.75">
      <c r="E65" s="61"/>
      <c r="F65" s="61"/>
      <c r="G65" s="61"/>
      <c r="H65" s="61"/>
      <c r="I65" s="61"/>
      <c r="J65" s="61"/>
      <c r="K65" s="61"/>
      <c r="L65" s="61"/>
      <c r="M65" s="61"/>
    </row>
    <row r="66" spans="5:13" ht="12.75">
      <c r="E66" s="61"/>
      <c r="F66" s="61"/>
      <c r="G66" s="61"/>
      <c r="H66" s="61"/>
      <c r="I66" s="61"/>
      <c r="J66" s="61"/>
      <c r="K66" s="61"/>
      <c r="L66" s="61"/>
      <c r="M66" s="61"/>
    </row>
    <row r="67" spans="5:13" ht="12.75">
      <c r="E67" s="61"/>
      <c r="F67" s="61"/>
      <c r="G67" s="61"/>
      <c r="H67" s="61"/>
      <c r="I67" s="61"/>
      <c r="J67" s="61"/>
      <c r="K67" s="61"/>
      <c r="L67" s="61"/>
      <c r="M67" s="61"/>
    </row>
    <row r="68" spans="5:13" ht="12.75">
      <c r="E68" s="61"/>
      <c r="F68" s="61"/>
      <c r="G68" s="61"/>
      <c r="H68" s="61"/>
      <c r="I68" s="61"/>
      <c r="J68" s="61"/>
      <c r="K68" s="61"/>
      <c r="L68" s="61"/>
      <c r="M68" s="61"/>
    </row>
    <row r="69" spans="5:13" ht="12.75">
      <c r="E69" s="61"/>
      <c r="F69" s="61"/>
      <c r="G69" s="61"/>
      <c r="H69" s="61"/>
      <c r="I69" s="61"/>
      <c r="J69" s="61"/>
      <c r="K69" s="61"/>
      <c r="L69" s="61"/>
      <c r="M69" s="61"/>
    </row>
    <row r="70" spans="5:13" ht="12.75">
      <c r="E70" s="61"/>
      <c r="F70" s="61"/>
      <c r="G70" s="61"/>
      <c r="H70" s="61"/>
      <c r="I70" s="61"/>
      <c r="J70" s="61"/>
      <c r="K70" s="61"/>
      <c r="L70" s="61"/>
      <c r="M70" s="61"/>
    </row>
    <row r="71" spans="5:13" ht="12.75">
      <c r="E71" s="61"/>
      <c r="F71" s="61"/>
      <c r="G71" s="61"/>
      <c r="H71" s="61"/>
      <c r="I71" s="61"/>
      <c r="J71" s="61"/>
      <c r="K71" s="61"/>
      <c r="L71" s="61"/>
      <c r="M71" s="61"/>
    </row>
    <row r="72" spans="5:13" ht="12.75">
      <c r="E72" s="61"/>
      <c r="F72" s="61"/>
      <c r="G72" s="61"/>
      <c r="H72" s="61"/>
      <c r="I72" s="61"/>
      <c r="J72" s="61"/>
      <c r="K72" s="61"/>
      <c r="L72" s="61"/>
      <c r="M72" s="61"/>
    </row>
    <row r="73" spans="5:13" ht="12.75">
      <c r="E73" s="61"/>
      <c r="F73" s="61"/>
      <c r="G73" s="61"/>
      <c r="H73" s="61"/>
      <c r="I73" s="61"/>
      <c r="J73" s="61"/>
      <c r="K73" s="61"/>
      <c r="L73" s="61"/>
      <c r="M73" s="61"/>
    </row>
    <row r="74" spans="5:13" ht="12.75">
      <c r="E74" s="61"/>
      <c r="F74" s="61"/>
      <c r="G74" s="61"/>
      <c r="H74" s="61"/>
      <c r="I74" s="61"/>
      <c r="J74" s="61"/>
      <c r="K74" s="61"/>
      <c r="L74" s="61"/>
      <c r="M74" s="61"/>
    </row>
    <row r="75" spans="5:13" ht="12.75">
      <c r="E75" s="61"/>
      <c r="F75" s="61"/>
      <c r="G75" s="61"/>
      <c r="H75" s="61"/>
      <c r="I75" s="61"/>
      <c r="J75" s="61"/>
      <c r="K75" s="61"/>
      <c r="L75" s="61"/>
      <c r="M75" s="61"/>
    </row>
    <row r="76" spans="5:13" ht="12.75">
      <c r="E76" s="61"/>
      <c r="F76" s="61"/>
      <c r="G76" s="61"/>
      <c r="H76" s="61"/>
      <c r="I76" s="61"/>
      <c r="J76" s="61"/>
      <c r="K76" s="61"/>
      <c r="L76" s="61"/>
      <c r="M76" s="61"/>
    </row>
    <row r="77" spans="5:13" ht="12.75">
      <c r="E77" s="61"/>
      <c r="F77" s="61"/>
      <c r="G77" s="61"/>
      <c r="H77" s="61"/>
      <c r="I77" s="61"/>
      <c r="J77" s="61"/>
      <c r="K77" s="61"/>
      <c r="L77" s="61"/>
      <c r="M77" s="61"/>
    </row>
    <row r="78" spans="5:13" ht="12.75">
      <c r="E78" s="61"/>
      <c r="F78" s="61"/>
      <c r="G78" s="61"/>
      <c r="H78" s="61"/>
      <c r="I78" s="61"/>
      <c r="J78" s="61"/>
      <c r="K78" s="61"/>
      <c r="L78" s="61"/>
      <c r="M78" s="61"/>
    </row>
    <row r="79" spans="5:13" ht="12.75">
      <c r="E79" s="61"/>
      <c r="F79" s="61"/>
      <c r="G79" s="61"/>
      <c r="H79" s="61"/>
      <c r="I79" s="61"/>
      <c r="J79" s="61"/>
      <c r="K79" s="61"/>
      <c r="L79" s="61"/>
      <c r="M79" s="61"/>
    </row>
    <row r="80" spans="5:13" ht="12.75">
      <c r="E80" s="61"/>
      <c r="F80" s="61"/>
      <c r="G80" s="61"/>
      <c r="H80" s="61"/>
      <c r="I80" s="61"/>
      <c r="J80" s="61"/>
      <c r="K80" s="61"/>
      <c r="L80" s="61"/>
      <c r="M80" s="61"/>
    </row>
    <row r="81" spans="5:13" ht="12.75">
      <c r="E81" s="61"/>
      <c r="F81" s="61"/>
      <c r="G81" s="61"/>
      <c r="H81" s="61"/>
      <c r="I81" s="61"/>
      <c r="J81" s="61"/>
      <c r="K81" s="61"/>
      <c r="L81" s="61"/>
      <c r="M81" s="61"/>
    </row>
    <row r="82" spans="5:13" ht="12.75">
      <c r="E82" s="61"/>
      <c r="F82" s="61"/>
      <c r="G82" s="61"/>
      <c r="H82" s="61"/>
      <c r="I82" s="61"/>
      <c r="J82" s="61"/>
      <c r="K82" s="61"/>
      <c r="L82" s="61"/>
      <c r="M82" s="61"/>
    </row>
    <row r="83" spans="5:13" ht="12.75">
      <c r="E83" s="61"/>
      <c r="F83" s="61"/>
      <c r="G83" s="61"/>
      <c r="H83" s="61"/>
      <c r="I83" s="61"/>
      <c r="J83" s="61"/>
      <c r="K83" s="61"/>
      <c r="L83" s="61"/>
      <c r="M83" s="61"/>
    </row>
    <row r="84" spans="5:13" ht="12.75">
      <c r="E84" s="61"/>
      <c r="F84" s="61"/>
      <c r="G84" s="61"/>
      <c r="H84" s="61"/>
      <c r="I84" s="61"/>
      <c r="J84" s="61"/>
      <c r="K84" s="61"/>
      <c r="L84" s="61"/>
      <c r="M84" s="61"/>
    </row>
    <row r="85" spans="5:13" ht="12.75">
      <c r="E85" s="61"/>
      <c r="F85" s="61"/>
      <c r="G85" s="61"/>
      <c r="H85" s="61"/>
      <c r="I85" s="61"/>
      <c r="J85" s="61"/>
      <c r="K85" s="61"/>
      <c r="L85" s="61"/>
      <c r="M85" s="61"/>
    </row>
    <row r="86" spans="5:13" ht="12.75">
      <c r="E86" s="61"/>
      <c r="F86" s="61"/>
      <c r="G86" s="61"/>
      <c r="H86" s="61"/>
      <c r="I86" s="61"/>
      <c r="J86" s="61"/>
      <c r="K86" s="61"/>
      <c r="L86" s="61"/>
      <c r="M86" s="61"/>
    </row>
    <row r="87" spans="5:13" ht="12.75">
      <c r="E87" s="61"/>
      <c r="F87" s="61"/>
      <c r="G87" s="61"/>
      <c r="H87" s="61"/>
      <c r="I87" s="61"/>
      <c r="J87" s="61"/>
      <c r="K87" s="61"/>
      <c r="L87" s="61"/>
      <c r="M87" s="61"/>
    </row>
    <row r="88" spans="5:13" ht="12.75">
      <c r="E88" s="61"/>
      <c r="F88" s="61"/>
      <c r="G88" s="61"/>
      <c r="H88" s="61"/>
      <c r="I88" s="61"/>
      <c r="J88" s="61"/>
      <c r="K88" s="61"/>
      <c r="L88" s="61"/>
      <c r="M88" s="61"/>
    </row>
    <row r="89" spans="5:13" ht="12.75">
      <c r="E89" s="61"/>
      <c r="F89" s="61"/>
      <c r="G89" s="61"/>
      <c r="H89" s="61"/>
      <c r="I89" s="61"/>
      <c r="J89" s="61"/>
      <c r="K89" s="61"/>
      <c r="L89" s="61"/>
      <c r="M89" s="61"/>
    </row>
    <row r="90" spans="5:13" ht="12.75">
      <c r="E90" s="61"/>
      <c r="F90" s="61"/>
      <c r="G90" s="61"/>
      <c r="H90" s="61"/>
      <c r="I90" s="61"/>
      <c r="J90" s="61"/>
      <c r="K90" s="61"/>
      <c r="L90" s="61"/>
      <c r="M90" s="61"/>
    </row>
    <row r="91" spans="5:13" ht="12.75">
      <c r="E91" s="61"/>
      <c r="F91" s="61"/>
      <c r="G91" s="61"/>
      <c r="H91" s="61"/>
      <c r="I91" s="61"/>
      <c r="J91" s="61"/>
      <c r="K91" s="61"/>
      <c r="L91" s="61"/>
      <c r="M91" s="61"/>
    </row>
    <row r="92" spans="5:13" ht="12.75">
      <c r="E92" s="61"/>
      <c r="F92" s="61"/>
      <c r="G92" s="61"/>
      <c r="H92" s="61"/>
      <c r="I92" s="61"/>
      <c r="J92" s="61"/>
      <c r="K92" s="61"/>
      <c r="L92" s="61"/>
      <c r="M92" s="61"/>
    </row>
    <row r="93" spans="5:13" ht="12.75">
      <c r="E93" s="61"/>
      <c r="F93" s="61"/>
      <c r="G93" s="61"/>
      <c r="H93" s="61"/>
      <c r="I93" s="61"/>
      <c r="J93" s="61"/>
      <c r="K93" s="61"/>
      <c r="L93" s="61"/>
      <c r="M93" s="61"/>
    </row>
    <row r="94" spans="5:13" ht="12.75">
      <c r="E94" s="61"/>
      <c r="F94" s="61"/>
      <c r="G94" s="61"/>
      <c r="H94" s="61"/>
      <c r="I94" s="61"/>
      <c r="J94" s="61"/>
      <c r="K94" s="61"/>
      <c r="L94" s="61"/>
      <c r="M94" s="61"/>
    </row>
    <row r="95" spans="5:13" ht="12.75">
      <c r="E95" s="61"/>
      <c r="F95" s="61"/>
      <c r="G95" s="61"/>
      <c r="H95" s="61"/>
      <c r="I95" s="61"/>
      <c r="J95" s="61"/>
      <c r="K95" s="61"/>
      <c r="L95" s="61"/>
      <c r="M95" s="61"/>
    </row>
    <row r="96" spans="5:13" ht="12.75">
      <c r="E96" s="61"/>
      <c r="F96" s="61"/>
      <c r="G96" s="61"/>
      <c r="H96" s="61"/>
      <c r="I96" s="61"/>
      <c r="J96" s="61"/>
      <c r="K96" s="61"/>
      <c r="L96" s="61"/>
      <c r="M96" s="61"/>
    </row>
    <row r="97" spans="5:13" ht="12.75">
      <c r="E97" s="61"/>
      <c r="F97" s="61"/>
      <c r="G97" s="61"/>
      <c r="H97" s="61"/>
      <c r="I97" s="61"/>
      <c r="J97" s="61"/>
      <c r="K97" s="61"/>
      <c r="L97" s="61"/>
      <c r="M97" s="61"/>
    </row>
    <row r="98" spans="5:13" ht="12.75">
      <c r="E98" s="61"/>
      <c r="F98" s="61"/>
      <c r="G98" s="61"/>
      <c r="H98" s="61"/>
      <c r="I98" s="61"/>
      <c r="J98" s="61"/>
      <c r="K98" s="61"/>
      <c r="L98" s="61"/>
      <c r="M98" s="61"/>
    </row>
    <row r="99" spans="5:13" ht="12.75">
      <c r="E99" s="61"/>
      <c r="F99" s="61"/>
      <c r="G99" s="61"/>
      <c r="H99" s="61"/>
      <c r="I99" s="61"/>
      <c r="J99" s="61"/>
      <c r="K99" s="61"/>
      <c r="L99" s="61"/>
      <c r="M99" s="61"/>
    </row>
    <row r="100" spans="5:13" ht="12.75"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5:13" ht="12.75"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5:13" ht="12.75"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5:13" ht="12.75"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5:13" ht="12.75"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5:13" ht="12.75"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5:13" ht="12.75"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5:13" ht="12.75"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5:13" ht="12.75"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5:13" ht="12.75"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5:13" ht="12.75"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5:13" ht="12.75"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5:13" ht="12.75"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5:13" ht="12.75"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5:13" ht="12.75"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5:13" ht="12.75"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5:13" ht="12.75"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5:13" ht="12.75"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5:13" ht="12.75">
      <c r="E118" s="61"/>
      <c r="F118" s="61"/>
      <c r="G118" s="61"/>
      <c r="H118" s="61"/>
      <c r="I118" s="61"/>
      <c r="J118" s="61"/>
      <c r="K118" s="61"/>
      <c r="L118" s="61"/>
      <c r="M118" s="61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&amp;C&amp;"Arial,Italic"-44-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12"/>
  <sheetViews>
    <sheetView zoomScale="90" zoomScaleNormal="90" workbookViewId="0" topLeftCell="A1">
      <selection activeCell="C30" sqref="C30"/>
    </sheetView>
  </sheetViews>
  <sheetFormatPr defaultColWidth="9.140625" defaultRowHeight="12.75"/>
  <cols>
    <col min="1" max="2" width="2.7109375" style="14" customWidth="1"/>
    <col min="3" max="3" width="48.28125" style="14" customWidth="1"/>
    <col min="4" max="4" width="2.7109375" style="14" customWidth="1"/>
    <col min="5" max="5" width="17.140625" style="14" bestFit="1" customWidth="1"/>
    <col min="6" max="6" width="2.7109375" style="14" customWidth="1"/>
    <col min="7" max="7" width="15.7109375" style="14" bestFit="1" customWidth="1"/>
    <col min="8" max="8" width="2.7109375" style="14" customWidth="1"/>
    <col min="9" max="9" width="15.140625" style="14" bestFit="1" customWidth="1"/>
    <col min="10" max="10" width="2.7109375" style="14" customWidth="1"/>
    <col min="11" max="11" width="15.7109375" style="14" bestFit="1" customWidth="1"/>
    <col min="12" max="12" width="9.140625" style="14" customWidth="1"/>
    <col min="13" max="13" width="12.28125" style="14" bestFit="1" customWidth="1"/>
    <col min="14" max="18" width="9.140625" style="14" customWidth="1"/>
  </cols>
  <sheetData>
    <row r="1" spans="1:18" s="52" customFormat="1" ht="15">
      <c r="A1" s="220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4"/>
      <c r="M1" s="14"/>
      <c r="N1" s="14"/>
      <c r="O1" s="14"/>
      <c r="P1" s="14"/>
      <c r="Q1" s="14"/>
      <c r="R1" s="1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3"/>
    </row>
    <row r="3" spans="1:11" ht="12.7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3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3"/>
    </row>
    <row r="5" spans="1:11" ht="12.75">
      <c r="A5" s="51" t="s">
        <v>157</v>
      </c>
      <c r="B5" s="51"/>
      <c r="C5" s="51"/>
      <c r="D5" s="51"/>
      <c r="E5" s="51"/>
      <c r="F5" s="51"/>
      <c r="G5" s="51"/>
      <c r="H5" s="51"/>
      <c r="I5" s="51"/>
      <c r="J5" s="51"/>
      <c r="K5" s="53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3"/>
    </row>
    <row r="7" spans="1:11" ht="12.7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3"/>
    </row>
    <row r="8" spans="4:11" ht="12.75">
      <c r="D8" s="54"/>
      <c r="F8" s="54"/>
      <c r="G8" s="54"/>
      <c r="H8" s="54"/>
      <c r="J8" s="54"/>
      <c r="K8" s="46"/>
    </row>
    <row r="9" spans="4:11" ht="12.75">
      <c r="D9" s="54"/>
      <c r="E9" s="55"/>
      <c r="F9" s="54"/>
      <c r="G9" s="55"/>
      <c r="H9" s="54"/>
      <c r="J9" s="54"/>
      <c r="K9" s="46"/>
    </row>
    <row r="10" spans="4:11" ht="12.75">
      <c r="D10" s="54"/>
      <c r="E10" s="55" t="s">
        <v>147</v>
      </c>
      <c r="F10" s="54"/>
      <c r="G10" s="55" t="s">
        <v>148</v>
      </c>
      <c r="H10" s="54"/>
      <c r="I10" s="55" t="s">
        <v>108</v>
      </c>
      <c r="J10" s="54"/>
      <c r="K10" s="56" t="s">
        <v>109</v>
      </c>
    </row>
    <row r="11" spans="4:11" ht="12.75">
      <c r="D11" s="54"/>
      <c r="E11" s="57" t="s">
        <v>110</v>
      </c>
      <c r="F11" s="58"/>
      <c r="G11" s="57" t="s">
        <v>111</v>
      </c>
      <c r="H11" s="58"/>
      <c r="I11" s="57" t="s">
        <v>112</v>
      </c>
      <c r="J11" s="58"/>
      <c r="K11" s="59" t="s">
        <v>113</v>
      </c>
    </row>
    <row r="12" spans="4:11" ht="12.75">
      <c r="D12" s="54"/>
      <c r="E12" s="98"/>
      <c r="F12" s="99"/>
      <c r="G12" s="99"/>
      <c r="H12" s="99"/>
      <c r="I12" s="98"/>
      <c r="J12" s="99"/>
      <c r="K12" s="100"/>
    </row>
    <row r="13" spans="1:13" ht="12.75">
      <c r="A13" s="16" t="s">
        <v>2</v>
      </c>
      <c r="B13" s="16"/>
      <c r="C13" s="16"/>
      <c r="D13" s="18" t="s">
        <v>3</v>
      </c>
      <c r="E13" s="94">
        <v>0</v>
      </c>
      <c r="F13" s="72" t="s">
        <v>3</v>
      </c>
      <c r="G13" s="72">
        <v>1680000</v>
      </c>
      <c r="H13" s="72" t="s">
        <v>3</v>
      </c>
      <c r="I13" s="72">
        <v>0</v>
      </c>
      <c r="J13" s="72" t="s">
        <v>3</v>
      </c>
      <c r="K13" s="79">
        <f aca="true" t="shared" si="0" ref="K13:K27">SUM(E13:I13)</f>
        <v>1680000</v>
      </c>
      <c r="L13" s="61"/>
      <c r="M13" s="61"/>
    </row>
    <row r="14" spans="1:13" ht="12.75">
      <c r="A14" s="16" t="s">
        <v>144</v>
      </c>
      <c r="B14" s="16"/>
      <c r="C14" s="16"/>
      <c r="D14" s="18"/>
      <c r="E14" s="94">
        <v>0</v>
      </c>
      <c r="F14" s="72"/>
      <c r="G14" s="72">
        <v>1105000</v>
      </c>
      <c r="H14" s="72"/>
      <c r="I14" s="72">
        <v>0</v>
      </c>
      <c r="J14" s="72"/>
      <c r="K14" s="79">
        <f t="shared" si="0"/>
        <v>1105000</v>
      </c>
      <c r="L14" s="61"/>
      <c r="M14" s="61"/>
    </row>
    <row r="15" spans="1:13" ht="12.75">
      <c r="A15" s="16" t="s">
        <v>114</v>
      </c>
      <c r="B15" s="16"/>
      <c r="C15" s="16"/>
      <c r="D15" s="18"/>
      <c r="E15" s="94">
        <v>0</v>
      </c>
      <c r="F15" s="72"/>
      <c r="G15" s="72">
        <v>24063000</v>
      </c>
      <c r="H15" s="72"/>
      <c r="I15" s="94">
        <v>0</v>
      </c>
      <c r="J15" s="72"/>
      <c r="K15" s="79">
        <f t="shared" si="0"/>
        <v>24063000</v>
      </c>
      <c r="L15" s="61"/>
      <c r="M15" s="61"/>
    </row>
    <row r="16" spans="1:13" ht="12.75">
      <c r="A16" s="14" t="s">
        <v>150</v>
      </c>
      <c r="B16" s="16"/>
      <c r="C16" s="16"/>
      <c r="D16" s="18"/>
      <c r="E16" s="94">
        <v>0</v>
      </c>
      <c r="F16" s="72"/>
      <c r="G16" s="72">
        <v>36423000</v>
      </c>
      <c r="H16" s="72"/>
      <c r="I16" s="94">
        <v>0</v>
      </c>
      <c r="J16" s="72"/>
      <c r="K16" s="79">
        <f t="shared" si="0"/>
        <v>36423000</v>
      </c>
      <c r="L16" s="61"/>
      <c r="M16" s="61"/>
    </row>
    <row r="17" spans="1:13" ht="12.75">
      <c r="A17" s="16" t="s">
        <v>473</v>
      </c>
      <c r="B17" s="16"/>
      <c r="C17" s="16"/>
      <c r="D17" s="18"/>
      <c r="E17" s="94">
        <v>0</v>
      </c>
      <c r="F17" s="72"/>
      <c r="G17" s="72">
        <v>1510000</v>
      </c>
      <c r="H17" s="72"/>
      <c r="I17" s="94">
        <v>0</v>
      </c>
      <c r="J17" s="72"/>
      <c r="K17" s="79">
        <f t="shared" si="0"/>
        <v>1510000</v>
      </c>
      <c r="L17" s="61"/>
      <c r="M17" s="61"/>
    </row>
    <row r="18" spans="1:13" ht="12.75">
      <c r="A18" s="16" t="s">
        <v>115</v>
      </c>
      <c r="B18" s="16"/>
      <c r="C18" s="16"/>
      <c r="D18" s="18"/>
      <c r="E18" s="94">
        <v>0</v>
      </c>
      <c r="F18" s="72"/>
      <c r="G18" s="72">
        <v>209099000</v>
      </c>
      <c r="H18" s="72"/>
      <c r="I18" s="94">
        <v>0</v>
      </c>
      <c r="J18" s="72"/>
      <c r="K18" s="79">
        <f t="shared" si="0"/>
        <v>209099000</v>
      </c>
      <c r="L18" s="61"/>
      <c r="M18" s="61"/>
    </row>
    <row r="19" spans="1:13" ht="12.75">
      <c r="A19" s="16" t="s">
        <v>116</v>
      </c>
      <c r="B19" s="16"/>
      <c r="C19" s="16"/>
      <c r="D19" s="18"/>
      <c r="E19" s="94">
        <v>0</v>
      </c>
      <c r="F19" s="72"/>
      <c r="G19" s="72">
        <v>6459000</v>
      </c>
      <c r="H19" s="72"/>
      <c r="I19" s="94">
        <v>0</v>
      </c>
      <c r="J19" s="72"/>
      <c r="K19" s="79">
        <f t="shared" si="0"/>
        <v>6459000</v>
      </c>
      <c r="L19" s="61"/>
      <c r="M19" s="61"/>
    </row>
    <row r="20" spans="1:13" ht="12.75">
      <c r="A20" s="16" t="s">
        <v>139</v>
      </c>
      <c r="B20" s="16"/>
      <c r="C20" s="16"/>
      <c r="D20" s="18"/>
      <c r="E20" s="94">
        <v>0</v>
      </c>
      <c r="F20" s="72"/>
      <c r="G20" s="72">
        <v>4601000</v>
      </c>
      <c r="H20" s="72"/>
      <c r="I20" s="94">
        <v>0</v>
      </c>
      <c r="J20" s="72"/>
      <c r="K20" s="79">
        <f t="shared" si="0"/>
        <v>4601000</v>
      </c>
      <c r="L20" s="61"/>
      <c r="M20" s="61"/>
    </row>
    <row r="21" spans="1:13" ht="12.75">
      <c r="A21" s="16" t="s">
        <v>6</v>
      </c>
      <c r="B21" s="16"/>
      <c r="C21" s="16"/>
      <c r="D21" s="18"/>
      <c r="E21" s="94">
        <v>0</v>
      </c>
      <c r="F21" s="72"/>
      <c r="G21" s="76">
        <v>3491000</v>
      </c>
      <c r="H21" s="72"/>
      <c r="I21" s="94">
        <v>0</v>
      </c>
      <c r="J21" s="72"/>
      <c r="K21" s="79">
        <f t="shared" si="0"/>
        <v>3491000</v>
      </c>
      <c r="L21" s="61"/>
      <c r="M21" s="61"/>
    </row>
    <row r="22" spans="1:13" ht="12.75">
      <c r="A22" s="16" t="s">
        <v>7</v>
      </c>
      <c r="B22" s="16"/>
      <c r="C22" s="16"/>
      <c r="D22" s="18"/>
      <c r="E22" s="94">
        <v>0</v>
      </c>
      <c r="F22" s="72"/>
      <c r="G22" s="101">
        <v>3581000</v>
      </c>
      <c r="H22" s="72"/>
      <c r="I22" s="94">
        <v>0</v>
      </c>
      <c r="J22" s="72"/>
      <c r="K22" s="79">
        <f t="shared" si="0"/>
        <v>3581000</v>
      </c>
      <c r="L22" s="61"/>
      <c r="M22" s="61"/>
    </row>
    <row r="23" spans="1:13" ht="12.75">
      <c r="A23" s="16" t="s">
        <v>8</v>
      </c>
      <c r="B23" s="16"/>
      <c r="C23" s="16"/>
      <c r="D23" s="18"/>
      <c r="E23" s="94">
        <v>0</v>
      </c>
      <c r="F23" s="72"/>
      <c r="G23" s="76">
        <v>0</v>
      </c>
      <c r="H23" s="72"/>
      <c r="I23" s="94">
        <v>0</v>
      </c>
      <c r="J23" s="72"/>
      <c r="K23" s="79">
        <f t="shared" si="0"/>
        <v>0</v>
      </c>
      <c r="L23" s="61"/>
      <c r="M23" s="61"/>
    </row>
    <row r="24" spans="1:13" ht="12.75">
      <c r="A24" s="16" t="s">
        <v>136</v>
      </c>
      <c r="B24" s="16"/>
      <c r="C24" s="16"/>
      <c r="D24" s="18"/>
      <c r="E24" s="94">
        <v>0</v>
      </c>
      <c r="F24" s="72"/>
      <c r="G24" s="76">
        <v>0</v>
      </c>
      <c r="H24" s="72"/>
      <c r="I24" s="94">
        <v>0</v>
      </c>
      <c r="J24" s="72"/>
      <c r="K24" s="79">
        <f t="shared" si="0"/>
        <v>0</v>
      </c>
      <c r="L24" s="61"/>
      <c r="M24" s="61"/>
    </row>
    <row r="25" spans="1:13" ht="12.75">
      <c r="A25" s="16" t="s">
        <v>95</v>
      </c>
      <c r="B25" s="16"/>
      <c r="C25" s="16"/>
      <c r="D25" s="18"/>
      <c r="E25" s="94">
        <v>0</v>
      </c>
      <c r="F25" s="76"/>
      <c r="G25" s="76">
        <v>0</v>
      </c>
      <c r="H25" s="76"/>
      <c r="I25" s="94">
        <v>0</v>
      </c>
      <c r="J25" s="76"/>
      <c r="K25" s="79">
        <f t="shared" si="0"/>
        <v>0</v>
      </c>
      <c r="L25" s="61"/>
      <c r="M25" s="61"/>
    </row>
    <row r="26" spans="1:13" ht="12.75">
      <c r="A26" s="16" t="s">
        <v>117</v>
      </c>
      <c r="B26" s="16"/>
      <c r="C26" s="16"/>
      <c r="D26" s="18"/>
      <c r="E26" s="76">
        <v>0</v>
      </c>
      <c r="F26" s="76"/>
      <c r="G26" s="76">
        <v>0</v>
      </c>
      <c r="H26" s="76"/>
      <c r="I26" s="94">
        <v>0</v>
      </c>
      <c r="J26" s="76"/>
      <c r="K26" s="79">
        <f t="shared" si="0"/>
        <v>0</v>
      </c>
      <c r="L26" s="61"/>
      <c r="M26" s="61"/>
    </row>
    <row r="27" spans="1:13" ht="12.75">
      <c r="A27" s="16" t="s">
        <v>146</v>
      </c>
      <c r="B27" s="16"/>
      <c r="C27" s="16"/>
      <c r="D27" s="18"/>
      <c r="E27" s="77">
        <v>0</v>
      </c>
      <c r="F27" s="72"/>
      <c r="G27" s="77">
        <v>0</v>
      </c>
      <c r="H27" s="72"/>
      <c r="I27" s="77">
        <f>-E27</f>
        <v>0</v>
      </c>
      <c r="J27" s="72"/>
      <c r="K27" s="79">
        <f t="shared" si="0"/>
        <v>0</v>
      </c>
      <c r="L27" s="61"/>
      <c r="M27" s="61"/>
    </row>
    <row r="28" spans="1:13" ht="12.75">
      <c r="A28" s="16"/>
      <c r="B28" s="16"/>
      <c r="C28" s="16"/>
      <c r="D28" s="18"/>
      <c r="E28" s="79"/>
      <c r="F28" s="72"/>
      <c r="G28" s="79"/>
      <c r="H28" s="72"/>
      <c r="I28" s="79"/>
      <c r="J28" s="72"/>
      <c r="K28" s="102"/>
      <c r="L28" s="61"/>
      <c r="M28" s="61"/>
    </row>
    <row r="29" spans="1:13" ht="13.5" thickBot="1">
      <c r="A29" s="14" t="s">
        <v>9</v>
      </c>
      <c r="B29" s="16"/>
      <c r="C29" s="16"/>
      <c r="D29" s="18" t="s">
        <v>3</v>
      </c>
      <c r="E29" s="103">
        <f>SUM(E13:E27)</f>
        <v>0</v>
      </c>
      <c r="F29" s="72" t="s">
        <v>3</v>
      </c>
      <c r="G29" s="103">
        <f>SUM(G13:G27)</f>
        <v>292012000</v>
      </c>
      <c r="H29" s="72" t="s">
        <v>3</v>
      </c>
      <c r="I29" s="103">
        <f>SUM(I13:I27)</f>
        <v>0</v>
      </c>
      <c r="J29" s="72" t="s">
        <v>3</v>
      </c>
      <c r="K29" s="103">
        <f>SUM(K13:K27)</f>
        <v>292012000</v>
      </c>
      <c r="L29" s="61"/>
      <c r="M29" s="61"/>
    </row>
    <row r="30" spans="2:13" ht="13.5" thickTop="1">
      <c r="B30" s="16"/>
      <c r="C30" s="16"/>
      <c r="D30" s="19"/>
      <c r="E30" s="104"/>
      <c r="F30" s="105"/>
      <c r="G30" s="105"/>
      <c r="H30" s="105"/>
      <c r="I30" s="104"/>
      <c r="J30" s="105"/>
      <c r="K30" s="104"/>
      <c r="L30" s="61"/>
      <c r="M30" s="61"/>
    </row>
    <row r="31" spans="2:13" ht="12.75">
      <c r="B31" s="16"/>
      <c r="C31" s="16"/>
      <c r="D31" s="19"/>
      <c r="E31" s="104"/>
      <c r="F31" s="105"/>
      <c r="G31" s="105"/>
      <c r="H31" s="105"/>
      <c r="I31" s="104"/>
      <c r="J31" s="105"/>
      <c r="K31" s="104"/>
      <c r="L31" s="61"/>
      <c r="M31" s="61"/>
    </row>
    <row r="32" spans="2:13" ht="12.75">
      <c r="B32" s="16"/>
      <c r="C32" s="16"/>
      <c r="D32" s="19"/>
      <c r="E32" s="104"/>
      <c r="F32" s="105"/>
      <c r="G32" s="105"/>
      <c r="H32" s="105"/>
      <c r="I32" s="104"/>
      <c r="J32" s="105"/>
      <c r="K32" s="104"/>
      <c r="L32" s="61"/>
      <c r="M32" s="61"/>
    </row>
    <row r="33" spans="2:13" ht="12.75">
      <c r="B33" s="16"/>
      <c r="C33" s="16"/>
      <c r="D33" s="19"/>
      <c r="E33" s="104"/>
      <c r="F33" s="105"/>
      <c r="G33" s="105"/>
      <c r="H33" s="105"/>
      <c r="I33" s="104"/>
      <c r="J33" s="105"/>
      <c r="K33" s="104"/>
      <c r="L33" s="61"/>
      <c r="M33" s="61"/>
    </row>
    <row r="34" spans="1:13" ht="12.75">
      <c r="A34" s="51" t="s">
        <v>118</v>
      </c>
      <c r="B34" s="12"/>
      <c r="C34" s="12"/>
      <c r="D34" s="12"/>
      <c r="E34" s="106"/>
      <c r="F34" s="107"/>
      <c r="G34" s="107"/>
      <c r="H34" s="107"/>
      <c r="I34" s="106"/>
      <c r="J34" s="107"/>
      <c r="K34" s="106"/>
      <c r="L34" s="61"/>
      <c r="M34" s="61"/>
    </row>
    <row r="35" spans="2:13" ht="12.75">
      <c r="B35" s="16"/>
      <c r="C35" s="16"/>
      <c r="D35" s="19"/>
      <c r="E35" s="104"/>
      <c r="F35" s="105"/>
      <c r="G35" s="105"/>
      <c r="H35" s="105"/>
      <c r="I35" s="104"/>
      <c r="J35" s="105"/>
      <c r="K35" s="104"/>
      <c r="L35" s="61"/>
      <c r="M35" s="61"/>
    </row>
    <row r="36" spans="1:13" ht="12.75">
      <c r="A36" s="16" t="s">
        <v>84</v>
      </c>
      <c r="B36" s="16"/>
      <c r="C36" s="16"/>
      <c r="D36" s="19"/>
      <c r="E36" s="93"/>
      <c r="F36" s="105"/>
      <c r="G36" s="105"/>
      <c r="H36" s="105"/>
      <c r="I36" s="93"/>
      <c r="J36" s="105"/>
      <c r="K36" s="93"/>
      <c r="L36" s="61"/>
      <c r="M36" s="61"/>
    </row>
    <row r="37" spans="2:13" ht="12.75">
      <c r="B37" s="16" t="s">
        <v>151</v>
      </c>
      <c r="C37" s="16"/>
      <c r="D37" s="18" t="s">
        <v>3</v>
      </c>
      <c r="E37" s="94">
        <v>0</v>
      </c>
      <c r="F37" s="72" t="s">
        <v>3</v>
      </c>
      <c r="G37" s="72">
        <v>43030000</v>
      </c>
      <c r="H37" s="72" t="s">
        <v>3</v>
      </c>
      <c r="I37" s="79">
        <f>I13</f>
        <v>0</v>
      </c>
      <c r="J37" s="72" t="s">
        <v>3</v>
      </c>
      <c r="K37" s="79">
        <f>SUM(E37:I37)</f>
        <v>43030000</v>
      </c>
      <c r="L37" s="61"/>
      <c r="M37" s="61"/>
    </row>
    <row r="38" spans="2:13" ht="12.75">
      <c r="B38" s="16" t="s">
        <v>152</v>
      </c>
      <c r="C38" s="16"/>
      <c r="D38" s="18"/>
      <c r="E38" s="94">
        <v>0</v>
      </c>
      <c r="F38" s="72"/>
      <c r="G38" s="72">
        <v>203457000</v>
      </c>
      <c r="H38" s="72"/>
      <c r="I38" s="94">
        <f>I15</f>
        <v>0</v>
      </c>
      <c r="J38" s="72"/>
      <c r="K38" s="79">
        <f>SUM(E38:I38)</f>
        <v>203457000</v>
      </c>
      <c r="L38" s="61"/>
      <c r="M38" s="61"/>
    </row>
    <row r="39" spans="2:13" ht="12.75">
      <c r="B39" s="16" t="s">
        <v>12</v>
      </c>
      <c r="C39" s="16"/>
      <c r="D39" s="18"/>
      <c r="E39" s="94">
        <v>0</v>
      </c>
      <c r="F39" s="72"/>
      <c r="G39" s="72">
        <v>0</v>
      </c>
      <c r="H39" s="72"/>
      <c r="I39" s="94">
        <v>0</v>
      </c>
      <c r="J39" s="72"/>
      <c r="K39" s="79">
        <f>SUM(E39:I39)</f>
        <v>0</v>
      </c>
      <c r="L39" s="61"/>
      <c r="M39" s="61"/>
    </row>
    <row r="40" spans="2:13" ht="12.75">
      <c r="B40" s="16" t="s">
        <v>13</v>
      </c>
      <c r="C40" s="16"/>
      <c r="D40" s="18"/>
      <c r="E40" s="94">
        <v>0</v>
      </c>
      <c r="F40" s="72"/>
      <c r="G40" s="72">
        <v>0</v>
      </c>
      <c r="H40" s="72"/>
      <c r="I40" s="94">
        <v>0</v>
      </c>
      <c r="J40" s="72"/>
      <c r="K40" s="79">
        <f>SUM(E40:I40)</f>
        <v>0</v>
      </c>
      <c r="L40" s="61"/>
      <c r="M40" s="61"/>
    </row>
    <row r="41" spans="2:13" ht="12.75">
      <c r="B41" s="16" t="s">
        <v>105</v>
      </c>
      <c r="C41" s="16"/>
      <c r="D41" s="18"/>
      <c r="E41" s="95">
        <v>0</v>
      </c>
      <c r="F41" s="72"/>
      <c r="G41" s="78">
        <v>0</v>
      </c>
      <c r="H41" s="72"/>
      <c r="I41" s="95">
        <v>0</v>
      </c>
      <c r="J41" s="72"/>
      <c r="K41" s="81">
        <f>SUM(E41:I41)</f>
        <v>0</v>
      </c>
      <c r="L41" s="61"/>
      <c r="M41" s="61"/>
    </row>
    <row r="42" spans="2:13" ht="12.75">
      <c r="B42" s="16" t="s">
        <v>14</v>
      </c>
      <c r="C42" s="16"/>
      <c r="D42" s="18"/>
      <c r="E42" s="76">
        <f>SUM(E37:E41)</f>
        <v>0</v>
      </c>
      <c r="F42" s="72"/>
      <c r="G42" s="76">
        <f>SUM(G37:G41)</f>
        <v>246487000</v>
      </c>
      <c r="H42" s="72"/>
      <c r="I42" s="79">
        <f>SUM(I37:I41)</f>
        <v>0</v>
      </c>
      <c r="J42" s="72"/>
      <c r="K42" s="79">
        <f>SUM(K37:K41)</f>
        <v>246487000</v>
      </c>
      <c r="L42" s="61"/>
      <c r="M42" s="61"/>
    </row>
    <row r="43" spans="1:13" ht="12.75">
      <c r="A43" s="16"/>
      <c r="B43" s="16"/>
      <c r="C43" s="16"/>
      <c r="D43" s="18"/>
      <c r="E43" s="79"/>
      <c r="F43" s="72"/>
      <c r="G43" s="72"/>
      <c r="H43" s="72"/>
      <c r="I43" s="79"/>
      <c r="J43" s="72"/>
      <c r="K43" s="79"/>
      <c r="L43" s="61"/>
      <c r="M43" s="61"/>
    </row>
    <row r="44" spans="1:14" ht="12.75">
      <c r="A44" s="16" t="s">
        <v>476</v>
      </c>
      <c r="B44" s="16"/>
      <c r="C44" s="16"/>
      <c r="D44" s="18"/>
      <c r="E44" s="79">
        <v>0</v>
      </c>
      <c r="F44" s="72"/>
      <c r="G44" s="72">
        <v>2700000</v>
      </c>
      <c r="H44" s="72"/>
      <c r="I44" s="79">
        <v>0</v>
      </c>
      <c r="J44" s="72"/>
      <c r="K44" s="79">
        <f aca="true" t="shared" si="1" ref="K44:K50">SUM(E44:I44)</f>
        <v>2700000</v>
      </c>
      <c r="L44" s="61"/>
      <c r="M44" s="61"/>
      <c r="N44" s="61"/>
    </row>
    <row r="45" spans="1:14" ht="12.75">
      <c r="A45" s="16" t="s">
        <v>154</v>
      </c>
      <c r="B45" s="16"/>
      <c r="C45" s="16"/>
      <c r="D45" s="18"/>
      <c r="E45" s="79">
        <v>0</v>
      </c>
      <c r="F45" s="72"/>
      <c r="G45" s="72">
        <v>10000000</v>
      </c>
      <c r="H45" s="72"/>
      <c r="I45" s="79">
        <v>0</v>
      </c>
      <c r="J45" s="72"/>
      <c r="K45" s="79">
        <f t="shared" si="1"/>
        <v>10000000</v>
      </c>
      <c r="L45" s="61"/>
      <c r="M45" s="61"/>
      <c r="N45" s="61"/>
    </row>
    <row r="46" spans="1:14" ht="12.75">
      <c r="A46" s="16" t="s">
        <v>478</v>
      </c>
      <c r="B46" s="16"/>
      <c r="C46" s="16"/>
      <c r="D46" s="18"/>
      <c r="E46" s="79">
        <v>0</v>
      </c>
      <c r="F46" s="72"/>
      <c r="G46" s="72">
        <v>6186000</v>
      </c>
      <c r="H46" s="72"/>
      <c r="I46" s="79">
        <v>0</v>
      </c>
      <c r="J46" s="72"/>
      <c r="K46" s="79">
        <f t="shared" si="1"/>
        <v>6186000</v>
      </c>
      <c r="L46" s="61"/>
      <c r="M46" s="61"/>
      <c r="N46" s="61"/>
    </row>
    <row r="47" spans="1:13" ht="12.75">
      <c r="A47" s="16" t="s">
        <v>156</v>
      </c>
      <c r="B47" s="16"/>
      <c r="C47" s="16"/>
      <c r="D47" s="18"/>
      <c r="E47" s="79">
        <v>0</v>
      </c>
      <c r="F47" s="72"/>
      <c r="G47" s="72">
        <v>1182000</v>
      </c>
      <c r="H47" s="72"/>
      <c r="I47" s="79">
        <v>0</v>
      </c>
      <c r="J47" s="72"/>
      <c r="K47" s="79">
        <f t="shared" si="1"/>
        <v>1182000</v>
      </c>
      <c r="L47" s="61"/>
      <c r="M47" s="61"/>
    </row>
    <row r="48" spans="1:13" ht="12.75">
      <c r="A48" s="16" t="s">
        <v>119</v>
      </c>
      <c r="B48" s="16"/>
      <c r="C48" s="16"/>
      <c r="D48" s="18"/>
      <c r="E48" s="72">
        <v>0</v>
      </c>
      <c r="F48" s="72"/>
      <c r="G48" s="72">
        <v>0</v>
      </c>
      <c r="H48" s="72"/>
      <c r="I48" s="94">
        <v>0</v>
      </c>
      <c r="J48" s="72"/>
      <c r="K48" s="79">
        <f t="shared" si="1"/>
        <v>0</v>
      </c>
      <c r="L48" s="61"/>
      <c r="M48" s="61"/>
    </row>
    <row r="49" spans="1:13" ht="12.75">
      <c r="A49" s="16" t="s">
        <v>103</v>
      </c>
      <c r="B49" s="16"/>
      <c r="C49" s="16"/>
      <c r="D49" s="18"/>
      <c r="E49" s="94">
        <v>0</v>
      </c>
      <c r="F49" s="72"/>
      <c r="G49" s="94">
        <v>0</v>
      </c>
      <c r="H49" s="72"/>
      <c r="I49" s="94">
        <v>0</v>
      </c>
      <c r="J49" s="72"/>
      <c r="K49" s="79">
        <f t="shared" si="1"/>
        <v>0</v>
      </c>
      <c r="L49" s="61"/>
      <c r="M49" s="61"/>
    </row>
    <row r="50" spans="1:13" ht="12.75">
      <c r="A50" s="16" t="s">
        <v>16</v>
      </c>
      <c r="B50" s="16"/>
      <c r="C50" s="16"/>
      <c r="D50" s="18"/>
      <c r="E50" s="78">
        <v>0</v>
      </c>
      <c r="F50" s="108"/>
      <c r="G50" s="78">
        <v>0</v>
      </c>
      <c r="H50" s="108"/>
      <c r="I50" s="95">
        <v>0</v>
      </c>
      <c r="J50" s="108"/>
      <c r="K50" s="81">
        <f t="shared" si="1"/>
        <v>0</v>
      </c>
      <c r="L50" s="61"/>
      <c r="M50" s="61"/>
    </row>
    <row r="51" spans="2:13" ht="12.75">
      <c r="B51" s="16" t="s">
        <v>17</v>
      </c>
      <c r="C51" s="16"/>
      <c r="D51" s="18"/>
      <c r="E51" s="78">
        <f>SUM(E42:E50)</f>
        <v>0</v>
      </c>
      <c r="F51" s="72"/>
      <c r="G51" s="78">
        <f>SUM(G42:G50)</f>
        <v>266555000</v>
      </c>
      <c r="H51" s="72"/>
      <c r="I51" s="80">
        <f>SUM(I42:I50)</f>
        <v>0</v>
      </c>
      <c r="J51" s="72"/>
      <c r="K51" s="80">
        <f>SUM(K42:K50)</f>
        <v>266555000</v>
      </c>
      <c r="L51" s="61"/>
      <c r="M51" s="61"/>
    </row>
    <row r="52" spans="2:13" ht="12.75">
      <c r="B52" s="16"/>
      <c r="C52" s="16"/>
      <c r="D52" s="18"/>
      <c r="E52" s="76"/>
      <c r="F52" s="72"/>
      <c r="G52" s="76"/>
      <c r="H52" s="72"/>
      <c r="I52" s="82"/>
      <c r="J52" s="72"/>
      <c r="K52" s="82"/>
      <c r="L52" s="61"/>
      <c r="M52" s="61"/>
    </row>
    <row r="53" spans="1:13" ht="12.75">
      <c r="A53" s="16" t="s">
        <v>120</v>
      </c>
      <c r="B53" s="16"/>
      <c r="C53" s="16"/>
      <c r="D53" s="18"/>
      <c r="E53" s="79"/>
      <c r="F53" s="72"/>
      <c r="G53" s="72"/>
      <c r="H53" s="72"/>
      <c r="I53" s="79"/>
      <c r="J53" s="72"/>
      <c r="K53" s="79"/>
      <c r="L53" s="61"/>
      <c r="M53" s="61"/>
    </row>
    <row r="54" spans="2:13" ht="12.75">
      <c r="B54" s="16" t="s">
        <v>121</v>
      </c>
      <c r="C54" s="16"/>
      <c r="D54" s="18"/>
      <c r="E54" s="79">
        <v>0</v>
      </c>
      <c r="F54" s="72"/>
      <c r="G54" s="72">
        <v>15000</v>
      </c>
      <c r="H54" s="72"/>
      <c r="I54" s="72">
        <v>0</v>
      </c>
      <c r="J54" s="72"/>
      <c r="K54" s="79">
        <f>SUM(E54:I54)</f>
        <v>15000</v>
      </c>
      <c r="L54" s="61"/>
      <c r="M54" s="61"/>
    </row>
    <row r="55" spans="2:13" ht="12.75">
      <c r="B55" s="16" t="s">
        <v>19</v>
      </c>
      <c r="C55" s="16"/>
      <c r="D55" s="18"/>
      <c r="E55" s="79">
        <v>0</v>
      </c>
      <c r="F55" s="72"/>
      <c r="G55" s="72">
        <v>15621000</v>
      </c>
      <c r="H55" s="72"/>
      <c r="I55" s="72">
        <v>0</v>
      </c>
      <c r="J55" s="72"/>
      <c r="K55" s="79">
        <f>SUM(E55:I55)</f>
        <v>15621000</v>
      </c>
      <c r="L55" s="61"/>
      <c r="M55" s="61"/>
    </row>
    <row r="56" spans="2:13" ht="12.75">
      <c r="B56" s="16" t="s">
        <v>20</v>
      </c>
      <c r="C56" s="16"/>
      <c r="D56" s="18"/>
      <c r="E56" s="79">
        <v>0</v>
      </c>
      <c r="F56" s="72"/>
      <c r="G56" s="72">
        <v>9018000</v>
      </c>
      <c r="H56" s="72"/>
      <c r="I56" s="72">
        <v>0</v>
      </c>
      <c r="J56" s="72"/>
      <c r="K56" s="79">
        <f>SUM(E56:I56)</f>
        <v>9018000</v>
      </c>
      <c r="L56" s="61"/>
      <c r="M56" s="61"/>
    </row>
    <row r="57" spans="2:13" ht="12.75">
      <c r="B57" s="16" t="s">
        <v>182</v>
      </c>
      <c r="C57" s="16"/>
      <c r="D57" s="18"/>
      <c r="E57" s="80">
        <v>0</v>
      </c>
      <c r="F57" s="72"/>
      <c r="G57" s="80">
        <v>803000</v>
      </c>
      <c r="H57" s="72"/>
      <c r="I57" s="72">
        <v>0</v>
      </c>
      <c r="J57" s="72"/>
      <c r="K57" s="81">
        <f>SUM(E57:I57)</f>
        <v>803000</v>
      </c>
      <c r="L57" s="61"/>
      <c r="M57" s="61"/>
    </row>
    <row r="58" spans="3:13" ht="12.75">
      <c r="C58" s="16" t="s">
        <v>21</v>
      </c>
      <c r="D58" s="18"/>
      <c r="E58" s="80">
        <v>0</v>
      </c>
      <c r="F58" s="72"/>
      <c r="G58" s="80">
        <f>SUM(G54:G57)</f>
        <v>25457000</v>
      </c>
      <c r="H58" s="72"/>
      <c r="I58" s="109">
        <f>SUM(I54:I57)</f>
        <v>0</v>
      </c>
      <c r="J58" s="72"/>
      <c r="K58" s="80">
        <f>SUM(K54:K57)</f>
        <v>25457000</v>
      </c>
      <c r="L58" s="61"/>
      <c r="M58" s="61"/>
    </row>
    <row r="59" spans="1:13" ht="12.75">
      <c r="A59" s="16"/>
      <c r="B59" s="16"/>
      <c r="C59" s="16"/>
      <c r="D59" s="18"/>
      <c r="E59" s="79"/>
      <c r="F59" s="72"/>
      <c r="G59" s="79"/>
      <c r="H59" s="72"/>
      <c r="I59" s="79"/>
      <c r="J59" s="72"/>
      <c r="K59" s="79"/>
      <c r="L59" s="61"/>
      <c r="M59" s="61"/>
    </row>
    <row r="60" spans="1:13" ht="13.5" thickBot="1">
      <c r="A60" s="16" t="s">
        <v>22</v>
      </c>
      <c r="B60" s="16"/>
      <c r="C60" s="16"/>
      <c r="D60" s="18" t="s">
        <v>3</v>
      </c>
      <c r="E60" s="96">
        <f>E58+E51</f>
        <v>0</v>
      </c>
      <c r="F60" s="72" t="s">
        <v>3</v>
      </c>
      <c r="G60" s="96">
        <f>G58+G51</f>
        <v>292012000</v>
      </c>
      <c r="H60" s="72" t="s">
        <v>3</v>
      </c>
      <c r="I60" s="96">
        <f>I58+I51</f>
        <v>0</v>
      </c>
      <c r="J60" s="72" t="s">
        <v>3</v>
      </c>
      <c r="K60" s="96">
        <f>K58+K51</f>
        <v>292012000</v>
      </c>
      <c r="L60" s="61"/>
      <c r="M60" s="61"/>
    </row>
    <row r="61" spans="5:13" ht="13.5" thickTop="1">
      <c r="E61" s="61"/>
      <c r="F61" s="61"/>
      <c r="G61" s="61"/>
      <c r="H61" s="61"/>
      <c r="I61" s="61"/>
      <c r="J61" s="61"/>
      <c r="K61" s="61"/>
      <c r="L61" s="61"/>
      <c r="M61" s="61"/>
    </row>
    <row r="62" spans="5:13" ht="12.75">
      <c r="E62" s="61"/>
      <c r="F62" s="61"/>
      <c r="G62" s="61"/>
      <c r="H62" s="61"/>
      <c r="I62" s="61"/>
      <c r="J62" s="61"/>
      <c r="K62" s="61"/>
      <c r="L62" s="61"/>
      <c r="M62" s="61"/>
    </row>
    <row r="63" spans="5:13" ht="12.75">
      <c r="E63" s="61"/>
      <c r="F63" s="61"/>
      <c r="G63" s="61"/>
      <c r="H63" s="61"/>
      <c r="I63" s="61"/>
      <c r="J63" s="61"/>
      <c r="K63" s="61"/>
      <c r="L63" s="61"/>
      <c r="M63" s="61"/>
    </row>
    <row r="64" spans="5:13" ht="12.75">
      <c r="E64" s="61"/>
      <c r="F64" s="61"/>
      <c r="G64" s="61"/>
      <c r="H64" s="61"/>
      <c r="I64" s="61"/>
      <c r="J64" s="61"/>
      <c r="K64" s="61"/>
      <c r="L64" s="61"/>
      <c r="M64" s="61"/>
    </row>
    <row r="65" spans="5:13" ht="12.75">
      <c r="E65" s="61"/>
      <c r="F65" s="61"/>
      <c r="G65" s="61"/>
      <c r="H65" s="61"/>
      <c r="I65" s="61"/>
      <c r="J65" s="61"/>
      <c r="K65" s="61"/>
      <c r="L65" s="61"/>
      <c r="M65" s="61"/>
    </row>
    <row r="66" spans="5:13" ht="12.75">
      <c r="E66" s="61"/>
      <c r="F66" s="61"/>
      <c r="G66" s="61"/>
      <c r="H66" s="61"/>
      <c r="I66" s="61"/>
      <c r="J66" s="61"/>
      <c r="K66" s="61"/>
      <c r="L66" s="61"/>
      <c r="M66" s="61"/>
    </row>
    <row r="67" spans="5:13" ht="12.75">
      <c r="E67" s="61"/>
      <c r="F67" s="61"/>
      <c r="G67" s="61"/>
      <c r="H67" s="61"/>
      <c r="I67" s="61"/>
      <c r="J67" s="61"/>
      <c r="K67" s="61"/>
      <c r="L67" s="61"/>
      <c r="M67" s="61"/>
    </row>
    <row r="68" spans="5:13" ht="12.75">
      <c r="E68" s="61"/>
      <c r="F68" s="61"/>
      <c r="G68" s="61"/>
      <c r="H68" s="61"/>
      <c r="I68" s="61"/>
      <c r="J68" s="61"/>
      <c r="K68" s="61"/>
      <c r="L68" s="61"/>
      <c r="M68" s="61"/>
    </row>
    <row r="69" spans="5:13" ht="12.75">
      <c r="E69" s="61"/>
      <c r="F69" s="61"/>
      <c r="G69" s="61"/>
      <c r="H69" s="61"/>
      <c r="I69" s="61"/>
      <c r="J69" s="61"/>
      <c r="K69" s="61"/>
      <c r="L69" s="61"/>
      <c r="M69" s="61"/>
    </row>
    <row r="70" spans="5:13" ht="12.75">
      <c r="E70" s="61"/>
      <c r="F70" s="61"/>
      <c r="G70" s="61"/>
      <c r="H70" s="61"/>
      <c r="I70" s="61"/>
      <c r="J70" s="61"/>
      <c r="K70" s="61"/>
      <c r="L70" s="61"/>
      <c r="M70" s="61"/>
    </row>
    <row r="71" spans="5:13" ht="12.75">
      <c r="E71" s="61"/>
      <c r="F71" s="61"/>
      <c r="G71" s="61"/>
      <c r="H71" s="61"/>
      <c r="I71" s="61"/>
      <c r="J71" s="61"/>
      <c r="K71" s="61"/>
      <c r="L71" s="61"/>
      <c r="M71" s="61"/>
    </row>
    <row r="72" spans="5:13" ht="12.75">
      <c r="E72" s="61"/>
      <c r="F72" s="61"/>
      <c r="G72" s="61"/>
      <c r="H72" s="61"/>
      <c r="I72" s="61"/>
      <c r="J72" s="61"/>
      <c r="K72" s="61"/>
      <c r="L72" s="61"/>
      <c r="M72" s="61"/>
    </row>
    <row r="73" spans="5:13" ht="12.75">
      <c r="E73" s="61"/>
      <c r="F73" s="61"/>
      <c r="G73" s="61"/>
      <c r="H73" s="61"/>
      <c r="I73" s="61"/>
      <c r="J73" s="61"/>
      <c r="K73" s="61"/>
      <c r="L73" s="61"/>
      <c r="M73" s="61"/>
    </row>
    <row r="74" spans="5:13" ht="12.75">
      <c r="E74" s="61"/>
      <c r="F74" s="61"/>
      <c r="G74" s="61"/>
      <c r="H74" s="61"/>
      <c r="I74" s="61"/>
      <c r="J74" s="61"/>
      <c r="K74" s="61"/>
      <c r="L74" s="61"/>
      <c r="M74" s="61"/>
    </row>
    <row r="75" spans="5:13" ht="12.75">
      <c r="E75" s="61"/>
      <c r="F75" s="61"/>
      <c r="G75" s="61"/>
      <c r="H75" s="61"/>
      <c r="I75" s="61"/>
      <c r="J75" s="61"/>
      <c r="K75" s="61"/>
      <c r="L75" s="61"/>
      <c r="M75" s="61"/>
    </row>
    <row r="76" spans="5:13" ht="12.75">
      <c r="E76" s="61"/>
      <c r="F76" s="61"/>
      <c r="G76" s="61"/>
      <c r="H76" s="61"/>
      <c r="I76" s="61"/>
      <c r="J76" s="61"/>
      <c r="K76" s="61"/>
      <c r="L76" s="61"/>
      <c r="M76" s="61"/>
    </row>
    <row r="77" spans="5:13" ht="12.75">
      <c r="E77" s="61"/>
      <c r="F77" s="61"/>
      <c r="G77" s="61"/>
      <c r="H77" s="61"/>
      <c r="I77" s="61"/>
      <c r="J77" s="61"/>
      <c r="K77" s="61"/>
      <c r="L77" s="61"/>
      <c r="M77" s="61"/>
    </row>
    <row r="78" spans="5:13" ht="12.75">
      <c r="E78" s="61"/>
      <c r="F78" s="61"/>
      <c r="G78" s="61"/>
      <c r="H78" s="61"/>
      <c r="I78" s="61"/>
      <c r="J78" s="61"/>
      <c r="K78" s="61"/>
      <c r="L78" s="61"/>
      <c r="M78" s="61"/>
    </row>
    <row r="79" spans="5:13" ht="12.75">
      <c r="E79" s="61"/>
      <c r="F79" s="61"/>
      <c r="G79" s="61"/>
      <c r="H79" s="61"/>
      <c r="I79" s="61"/>
      <c r="J79" s="61"/>
      <c r="K79" s="61"/>
      <c r="L79" s="61"/>
      <c r="M79" s="61"/>
    </row>
    <row r="80" spans="5:13" ht="12.75">
      <c r="E80" s="61"/>
      <c r="F80" s="61"/>
      <c r="G80" s="61"/>
      <c r="H80" s="61"/>
      <c r="I80" s="61"/>
      <c r="J80" s="61"/>
      <c r="K80" s="61"/>
      <c r="L80" s="61"/>
      <c r="M80" s="61"/>
    </row>
    <row r="81" spans="5:13" ht="12.75">
      <c r="E81" s="61"/>
      <c r="F81" s="61"/>
      <c r="G81" s="61"/>
      <c r="H81" s="61"/>
      <c r="I81" s="61"/>
      <c r="J81" s="61"/>
      <c r="K81" s="61"/>
      <c r="L81" s="61"/>
      <c r="M81" s="61"/>
    </row>
    <row r="82" spans="5:13" ht="12.75">
      <c r="E82" s="61"/>
      <c r="F82" s="61"/>
      <c r="G82" s="61"/>
      <c r="H82" s="61"/>
      <c r="I82" s="61"/>
      <c r="J82" s="61"/>
      <c r="K82" s="61"/>
      <c r="L82" s="61"/>
      <c r="M82" s="61"/>
    </row>
    <row r="83" spans="5:13" ht="12.75">
      <c r="E83" s="61"/>
      <c r="F83" s="61"/>
      <c r="G83" s="61"/>
      <c r="H83" s="61"/>
      <c r="I83" s="61"/>
      <c r="J83" s="61"/>
      <c r="K83" s="61"/>
      <c r="L83" s="61"/>
      <c r="M83" s="61"/>
    </row>
    <row r="84" spans="5:13" ht="12.75">
      <c r="E84" s="61"/>
      <c r="F84" s="61"/>
      <c r="G84" s="61"/>
      <c r="H84" s="61"/>
      <c r="I84" s="61"/>
      <c r="J84" s="61"/>
      <c r="K84" s="61"/>
      <c r="L84" s="61"/>
      <c r="M84" s="61"/>
    </row>
    <row r="85" spans="5:13" ht="12.75">
      <c r="E85" s="61"/>
      <c r="F85" s="61"/>
      <c r="G85" s="61"/>
      <c r="H85" s="61"/>
      <c r="I85" s="61"/>
      <c r="J85" s="61"/>
      <c r="K85" s="61"/>
      <c r="L85" s="61"/>
      <c r="M85" s="61"/>
    </row>
    <row r="86" spans="5:13" ht="12.75">
      <c r="E86" s="61"/>
      <c r="F86" s="61"/>
      <c r="G86" s="61"/>
      <c r="H86" s="61"/>
      <c r="I86" s="61"/>
      <c r="J86" s="61"/>
      <c r="K86" s="61"/>
      <c r="L86" s="61"/>
      <c r="M86" s="61"/>
    </row>
    <row r="87" spans="5:13" ht="12.75">
      <c r="E87" s="61"/>
      <c r="F87" s="61"/>
      <c r="G87" s="61"/>
      <c r="H87" s="61"/>
      <c r="I87" s="61"/>
      <c r="J87" s="61"/>
      <c r="K87" s="61"/>
      <c r="L87" s="61"/>
      <c r="M87" s="61"/>
    </row>
    <row r="88" spans="5:13" ht="12.75">
      <c r="E88" s="61"/>
      <c r="F88" s="61"/>
      <c r="G88" s="61"/>
      <c r="H88" s="61"/>
      <c r="I88" s="61"/>
      <c r="J88" s="61"/>
      <c r="K88" s="61"/>
      <c r="L88" s="61"/>
      <c r="M88" s="61"/>
    </row>
    <row r="89" spans="5:13" ht="12.75">
      <c r="E89" s="61"/>
      <c r="F89" s="61"/>
      <c r="G89" s="61"/>
      <c r="H89" s="61"/>
      <c r="I89" s="61"/>
      <c r="J89" s="61"/>
      <c r="K89" s="61"/>
      <c r="L89" s="61"/>
      <c r="M89" s="61"/>
    </row>
    <row r="90" spans="5:13" ht="12.75">
      <c r="E90" s="61"/>
      <c r="F90" s="61"/>
      <c r="G90" s="61"/>
      <c r="H90" s="61"/>
      <c r="I90" s="61"/>
      <c r="J90" s="61"/>
      <c r="K90" s="61"/>
      <c r="L90" s="61"/>
      <c r="M90" s="61"/>
    </row>
    <row r="91" spans="5:13" ht="12.75">
      <c r="E91" s="61"/>
      <c r="F91" s="61"/>
      <c r="G91" s="61"/>
      <c r="H91" s="61"/>
      <c r="I91" s="61"/>
      <c r="J91" s="61"/>
      <c r="K91" s="61"/>
      <c r="L91" s="61"/>
      <c r="M91" s="61"/>
    </row>
    <row r="92" spans="5:13" ht="12.75">
      <c r="E92" s="61"/>
      <c r="F92" s="61"/>
      <c r="G92" s="61"/>
      <c r="H92" s="61"/>
      <c r="I92" s="61"/>
      <c r="J92" s="61"/>
      <c r="K92" s="61"/>
      <c r="L92" s="61"/>
      <c r="M92" s="61"/>
    </row>
    <row r="93" spans="5:13" ht="12.75">
      <c r="E93" s="61"/>
      <c r="F93" s="61"/>
      <c r="G93" s="61"/>
      <c r="H93" s="61"/>
      <c r="I93" s="61"/>
      <c r="J93" s="61"/>
      <c r="K93" s="61"/>
      <c r="L93" s="61"/>
      <c r="M93" s="61"/>
    </row>
    <row r="94" spans="5:13" ht="12.75">
      <c r="E94" s="61"/>
      <c r="F94" s="61"/>
      <c r="G94" s="61"/>
      <c r="H94" s="61"/>
      <c r="I94" s="61"/>
      <c r="J94" s="61"/>
      <c r="K94" s="61"/>
      <c r="L94" s="61"/>
      <c r="M94" s="61"/>
    </row>
    <row r="95" spans="5:13" ht="12.75">
      <c r="E95" s="61"/>
      <c r="F95" s="61"/>
      <c r="G95" s="61"/>
      <c r="H95" s="61"/>
      <c r="I95" s="61"/>
      <c r="J95" s="61"/>
      <c r="K95" s="61"/>
      <c r="L95" s="61"/>
      <c r="M95" s="61"/>
    </row>
    <row r="96" spans="5:13" ht="12.75">
      <c r="E96" s="61"/>
      <c r="F96" s="61"/>
      <c r="G96" s="61"/>
      <c r="H96" s="61"/>
      <c r="I96" s="61"/>
      <c r="J96" s="61"/>
      <c r="K96" s="61"/>
      <c r="L96" s="61"/>
      <c r="M96" s="61"/>
    </row>
    <row r="97" spans="5:13" ht="12.75">
      <c r="E97" s="61"/>
      <c r="F97" s="61"/>
      <c r="G97" s="61"/>
      <c r="H97" s="61"/>
      <c r="I97" s="61"/>
      <c r="J97" s="61"/>
      <c r="K97" s="61"/>
      <c r="L97" s="61"/>
      <c r="M97" s="61"/>
    </row>
    <row r="98" spans="5:13" ht="12.75">
      <c r="E98" s="61"/>
      <c r="F98" s="61"/>
      <c r="G98" s="61"/>
      <c r="H98" s="61"/>
      <c r="I98" s="61"/>
      <c r="J98" s="61"/>
      <c r="K98" s="61"/>
      <c r="L98" s="61"/>
      <c r="M98" s="61"/>
    </row>
    <row r="99" spans="5:13" ht="12.75">
      <c r="E99" s="61"/>
      <c r="F99" s="61"/>
      <c r="G99" s="61"/>
      <c r="H99" s="61"/>
      <c r="I99" s="61"/>
      <c r="J99" s="61"/>
      <c r="K99" s="61"/>
      <c r="L99" s="61"/>
      <c r="M99" s="61"/>
    </row>
    <row r="100" spans="5:13" ht="12.75"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5:13" ht="12.75"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5:13" ht="12.75"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5:13" ht="12.75"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5:13" ht="12.75"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5:13" ht="12.75"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5:13" ht="12.75"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5:13" ht="12.75"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5:13" ht="12.75"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5:13" ht="12.75"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5:13" ht="12.75"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5:13" ht="12.75"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5:13" ht="12.75">
      <c r="E112" s="61"/>
      <c r="F112" s="61"/>
      <c r="G112" s="61"/>
      <c r="H112" s="61"/>
      <c r="I112" s="61"/>
      <c r="J112" s="61"/>
      <c r="K112" s="61"/>
      <c r="L112" s="61"/>
      <c r="M112" s="61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&amp;C&amp;"Arial,Italic"-45-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KZILLER</dc:creator>
  <cp:keywords/>
  <dc:description/>
  <cp:lastModifiedBy>Sonny Shost</cp:lastModifiedBy>
  <cp:lastPrinted>2018-01-15T15:02:37Z</cp:lastPrinted>
  <dcterms:created xsi:type="dcterms:W3CDTF">2001-01-31T14:47:32Z</dcterms:created>
  <dcterms:modified xsi:type="dcterms:W3CDTF">2018-01-15T15:02:50Z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Consolidated Financial Statement &amp; Audit Report</vt:lpwstr>
  </property>
  <property fmtid="{D5CDD505-2E9C-101B-9397-08002B2CF9AE}" pid="6" name="tabIndex">
    <vt:lpwstr>1200</vt:lpwstr>
  </property>
  <property fmtid="{D5CDD505-2E9C-101B-9397-08002B2CF9AE}" pid="7" name="workpaperIndex">
    <vt:lpwstr>1203</vt:lpwstr>
  </property>
</Properties>
</file>